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mc:AlternateContent xmlns:mc="http://schemas.openxmlformats.org/markup-compatibility/2006">
    <mc:Choice Requires="x15">
      <x15ac:absPath xmlns:x15ac="http://schemas.microsoft.com/office/spreadsheetml/2010/11/ac" url="C:\Users\julia\Dropbox\CHAM Programs\Webinars 2021\2021-11-17 Pandemic Income Losses\"/>
    </mc:Choice>
  </mc:AlternateContent>
  <xr:revisionPtr revIDLastSave="0" documentId="13_ncr:1_{F9BFA71D-5E13-453A-962E-E1EB57D25819}" xr6:coauthVersionLast="47" xr6:coauthVersionMax="47" xr10:uidLastSave="{00000000-0000-0000-0000-000000000000}"/>
  <bookViews>
    <workbookView xWindow="-108" yWindow="-108" windowWidth="23256" windowHeight="12576" xr2:uid="{00000000-000D-0000-FFFF-FFFF00000000}"/>
  </bookViews>
  <sheets>
    <sheet name="1. Instructions" sheetId="3" r:id="rId1"/>
    <sheet name="2. Project Information" sheetId="1" r:id="rId2"/>
    <sheet name="3. Overview" sheetId="2" r:id="rId3"/>
  </sheets>
  <definedNames>
    <definedName name="_xlnm._FilterDatabase" localSheetId="1" hidden="1">'2. Project Information'!$A$1:$AA$141</definedName>
    <definedName name="CurrentIncome">'2. Project Information'!$N$4:$N$141</definedName>
    <definedName name="_xlnm.Print_Area" localSheetId="1">'2. Project Information'!$A$1:$AB$94</definedName>
    <definedName name="_xlnm.Print_Area" localSheetId="2">'3. Overview'!$A$1:$E$8</definedName>
    <definedName name="_xlnm.Print_Titles" localSheetId="1">'2. Project Information'!$3:$3</definedName>
    <definedName name="PSRData">'2. Project Information'!$A$4:$M$141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2" l="1"/>
  <c r="C8" i="2"/>
  <c r="B8" i="2"/>
  <c r="R23" i="1"/>
  <c r="S23" i="1" s="1"/>
  <c r="T23" i="1" s="1"/>
  <c r="R22" i="1"/>
  <c r="S22" i="1" s="1"/>
  <c r="T22" i="1" s="1"/>
  <c r="R21" i="1"/>
  <c r="S21" i="1" s="1"/>
  <c r="T21" i="1" s="1"/>
  <c r="R20" i="1"/>
  <c r="S20" i="1" s="1"/>
  <c r="T20" i="1" s="1"/>
  <c r="R19" i="1"/>
  <c r="S19" i="1" s="1"/>
  <c r="T19" i="1" s="1"/>
  <c r="R18" i="1"/>
  <c r="S18" i="1" s="1"/>
  <c r="T18" i="1" s="1"/>
  <c r="R17" i="1"/>
  <c r="S17" i="1" s="1"/>
  <c r="T17" i="1" s="1"/>
  <c r="R16" i="1"/>
  <c r="S16" i="1" s="1"/>
  <c r="T16" i="1" s="1"/>
  <c r="R15" i="1"/>
  <c r="S15" i="1" s="1"/>
  <c r="T15" i="1" s="1"/>
  <c r="R14" i="1"/>
  <c r="S14" i="1" s="1"/>
  <c r="T14" i="1" s="1"/>
  <c r="R13" i="1"/>
  <c r="S13" i="1" s="1"/>
  <c r="T13" i="1" s="1"/>
  <c r="R12" i="1"/>
  <c r="S12" i="1" s="1"/>
  <c r="T12" i="1" s="1"/>
  <c r="R11" i="1"/>
  <c r="S11" i="1" s="1"/>
  <c r="T11" i="1" s="1"/>
  <c r="R10" i="1"/>
  <c r="S10" i="1" s="1"/>
  <c r="T10" i="1" s="1"/>
  <c r="R9" i="1"/>
  <c r="S9" i="1" s="1"/>
  <c r="T9" i="1" s="1"/>
  <c r="R8" i="1"/>
  <c r="S8" i="1" s="1"/>
  <c r="T8" i="1" s="1"/>
  <c r="R7" i="1"/>
  <c r="S7" i="1" s="1"/>
  <c r="T7" i="1" s="1"/>
  <c r="R6" i="1"/>
  <c r="S6" i="1" s="1"/>
  <c r="T6" i="1" s="1"/>
  <c r="R5" i="1"/>
  <c r="S5" i="1" s="1"/>
  <c r="T5" i="1" s="1"/>
  <c r="R34" i="1"/>
  <c r="S34" i="1" s="1"/>
  <c r="T34" i="1" s="1"/>
  <c r="O58" i="1"/>
  <c r="P58" i="1" s="1"/>
  <c r="Q58" i="1" s="1"/>
  <c r="O57" i="1"/>
  <c r="P57" i="1" s="1"/>
  <c r="Q57" i="1" s="1"/>
  <c r="O56" i="1"/>
  <c r="P56" i="1" s="1"/>
  <c r="Q56" i="1" s="1"/>
  <c r="O55" i="1"/>
  <c r="P55" i="1" s="1"/>
  <c r="Q55" i="1" s="1"/>
  <c r="O54" i="1"/>
  <c r="P54" i="1" s="1"/>
  <c r="Q54" i="1" s="1"/>
  <c r="O53" i="1"/>
  <c r="P53" i="1" s="1"/>
  <c r="Q53" i="1" s="1"/>
  <c r="O52" i="1"/>
  <c r="P52" i="1" s="1"/>
  <c r="Q52" i="1" s="1"/>
  <c r="O51" i="1"/>
  <c r="P51" i="1" s="1"/>
  <c r="Q51" i="1" s="1"/>
  <c r="O50" i="1"/>
  <c r="P50" i="1" s="1"/>
  <c r="Q50" i="1" s="1"/>
  <c r="O49" i="1"/>
  <c r="P49" i="1" s="1"/>
  <c r="Q49" i="1" s="1"/>
  <c r="O48" i="1"/>
  <c r="P48" i="1" s="1"/>
  <c r="Q48" i="1" s="1"/>
  <c r="O47" i="1"/>
  <c r="P47" i="1" s="1"/>
  <c r="Q47" i="1" s="1"/>
  <c r="O46" i="1"/>
  <c r="P46" i="1" s="1"/>
  <c r="Q46" i="1" s="1"/>
  <c r="O45" i="1"/>
  <c r="P45" i="1" s="1"/>
  <c r="Q45" i="1" s="1"/>
  <c r="O44" i="1"/>
  <c r="P44" i="1" s="1"/>
  <c r="Q44" i="1" s="1"/>
  <c r="O43" i="1"/>
  <c r="P43" i="1" s="1"/>
  <c r="Q43" i="1" s="1"/>
  <c r="O42" i="1"/>
  <c r="P42" i="1" s="1"/>
  <c r="Q42" i="1" s="1"/>
  <c r="O41" i="1"/>
  <c r="P41" i="1" s="1"/>
  <c r="Q41" i="1" s="1"/>
  <c r="O40" i="1"/>
  <c r="P40" i="1" s="1"/>
  <c r="Q40" i="1" s="1"/>
  <c r="O39" i="1"/>
  <c r="P39" i="1" s="1"/>
  <c r="Q39" i="1" s="1"/>
  <c r="O38" i="1"/>
  <c r="P38" i="1" s="1"/>
  <c r="Q38" i="1" s="1"/>
  <c r="O37" i="1"/>
  <c r="P37" i="1" s="1"/>
  <c r="Q37" i="1" s="1"/>
  <c r="O36" i="1"/>
  <c r="P36" i="1" s="1"/>
  <c r="Q36" i="1" s="1"/>
  <c r="O35" i="1"/>
  <c r="P35" i="1" s="1"/>
  <c r="Q35" i="1" s="1"/>
  <c r="O34" i="1"/>
  <c r="P34" i="1" s="1"/>
  <c r="Q34" i="1" s="1"/>
  <c r="O33" i="1"/>
  <c r="P33" i="1" s="1"/>
  <c r="Q33" i="1" s="1"/>
  <c r="O32" i="1"/>
  <c r="P32" i="1" s="1"/>
  <c r="Q32" i="1" s="1"/>
  <c r="O31" i="1"/>
  <c r="P31" i="1" s="1"/>
  <c r="Q31" i="1" s="1"/>
  <c r="O30" i="1"/>
  <c r="P30" i="1" s="1"/>
  <c r="Q30" i="1" s="1"/>
  <c r="O29" i="1"/>
  <c r="P29" i="1" s="1"/>
  <c r="Q29" i="1" s="1"/>
  <c r="O28" i="1"/>
  <c r="P28" i="1" s="1"/>
  <c r="Q28" i="1" s="1"/>
  <c r="O27" i="1"/>
  <c r="P27" i="1" s="1"/>
  <c r="Q27" i="1" s="1"/>
  <c r="O26" i="1"/>
  <c r="P26" i="1" s="1"/>
  <c r="Q26" i="1" s="1"/>
  <c r="O25" i="1"/>
  <c r="P25" i="1" s="1"/>
  <c r="Q25" i="1" s="1"/>
  <c r="O24" i="1"/>
  <c r="P24" i="1" s="1"/>
  <c r="Q24" i="1" s="1"/>
  <c r="O23" i="1"/>
  <c r="P23" i="1" s="1"/>
  <c r="Q23" i="1" s="1"/>
  <c r="O22" i="1"/>
  <c r="P22" i="1" s="1"/>
  <c r="Q22" i="1" s="1"/>
  <c r="O21" i="1"/>
  <c r="P21" i="1" s="1"/>
  <c r="Q21" i="1" s="1"/>
  <c r="O20" i="1"/>
  <c r="P20" i="1" s="1"/>
  <c r="Q20" i="1" s="1"/>
  <c r="O19" i="1"/>
  <c r="P19" i="1" s="1"/>
  <c r="Q19" i="1" s="1"/>
  <c r="O18" i="1"/>
  <c r="P18" i="1" s="1"/>
  <c r="Q18" i="1" s="1"/>
  <c r="O17" i="1"/>
  <c r="P17" i="1" s="1"/>
  <c r="Q17" i="1" s="1"/>
  <c r="O16" i="1"/>
  <c r="P16" i="1" s="1"/>
  <c r="Q16" i="1" s="1"/>
  <c r="O15" i="1"/>
  <c r="P15" i="1" s="1"/>
  <c r="Q15" i="1" s="1"/>
  <c r="O14" i="1"/>
  <c r="P14" i="1" s="1"/>
  <c r="Q14" i="1" s="1"/>
  <c r="O13" i="1"/>
  <c r="P13" i="1" s="1"/>
  <c r="Q13" i="1" s="1"/>
  <c r="O12" i="1"/>
  <c r="P12" i="1" s="1"/>
  <c r="Q12" i="1" s="1"/>
  <c r="O11" i="1"/>
  <c r="P11" i="1" s="1"/>
  <c r="Q11" i="1" s="1"/>
  <c r="O10" i="1"/>
  <c r="P10" i="1" s="1"/>
  <c r="Q10" i="1" s="1"/>
  <c r="O9" i="1"/>
  <c r="P9" i="1" s="1"/>
  <c r="Q9" i="1" s="1"/>
  <c r="O8" i="1"/>
  <c r="P8" i="1" s="1"/>
  <c r="Q8" i="1" s="1"/>
  <c r="O7" i="1"/>
  <c r="P7" i="1" s="1"/>
  <c r="Q7" i="1" s="1"/>
  <c r="O6" i="1"/>
  <c r="P6" i="1" s="1"/>
  <c r="Q6" i="1" s="1"/>
  <c r="O5" i="1"/>
  <c r="P5" i="1" s="1"/>
  <c r="Q5" i="1" s="1"/>
  <c r="I59" i="1"/>
  <c r="J59" i="1" s="1"/>
  <c r="I58" i="1"/>
  <c r="J58" i="1" s="1"/>
  <c r="I57" i="1"/>
  <c r="J57" i="1" s="1"/>
  <c r="I56" i="1"/>
  <c r="V56" i="1" s="1"/>
  <c r="X56" i="1" s="1"/>
  <c r="I55" i="1"/>
  <c r="J55" i="1" s="1"/>
  <c r="I54" i="1"/>
  <c r="J54" i="1" s="1"/>
  <c r="I53" i="1"/>
  <c r="V53" i="1" s="1"/>
  <c r="X53" i="1" s="1"/>
  <c r="I52" i="1"/>
  <c r="J52" i="1" s="1"/>
  <c r="I51" i="1"/>
  <c r="J51" i="1" s="1"/>
  <c r="I50" i="1"/>
  <c r="J50" i="1" s="1"/>
  <c r="I49" i="1"/>
  <c r="J49" i="1" s="1"/>
  <c r="I48" i="1"/>
  <c r="V48" i="1" s="1"/>
  <c r="I47" i="1"/>
  <c r="J47" i="1" s="1"/>
  <c r="I46" i="1"/>
  <c r="J46" i="1" s="1"/>
  <c r="I45" i="1"/>
  <c r="J45" i="1" s="1"/>
  <c r="I44" i="1"/>
  <c r="J44" i="1" s="1"/>
  <c r="I43" i="1"/>
  <c r="J43" i="1" s="1"/>
  <c r="I42" i="1"/>
  <c r="J42" i="1" s="1"/>
  <c r="I35" i="1"/>
  <c r="J35" i="1" s="1"/>
  <c r="I34" i="1"/>
  <c r="J34" i="1" s="1"/>
  <c r="I33" i="1"/>
  <c r="J33" i="1" s="1"/>
  <c r="I32" i="1"/>
  <c r="J32" i="1" s="1"/>
  <c r="I31" i="1"/>
  <c r="U31" i="1" s="1"/>
  <c r="I30" i="1"/>
  <c r="J30" i="1" s="1"/>
  <c r="I29" i="1"/>
  <c r="J29" i="1" s="1"/>
  <c r="I28" i="1"/>
  <c r="U28" i="1" s="1"/>
  <c r="I27" i="1"/>
  <c r="J27" i="1" s="1"/>
  <c r="I26" i="1"/>
  <c r="J26" i="1" s="1"/>
  <c r="I25" i="1"/>
  <c r="U25" i="1" s="1"/>
  <c r="I24" i="1"/>
  <c r="J24" i="1" s="1"/>
  <c r="I23" i="1"/>
  <c r="J23" i="1" s="1"/>
  <c r="I22" i="1"/>
  <c r="J22" i="1" s="1"/>
  <c r="I21" i="1"/>
  <c r="U21" i="1" s="1"/>
  <c r="I20" i="1"/>
  <c r="J20" i="1" s="1"/>
  <c r="I19" i="1"/>
  <c r="J19" i="1" s="1"/>
  <c r="I18" i="1"/>
  <c r="J18" i="1" s="1"/>
  <c r="I17" i="1"/>
  <c r="U17" i="1" s="1"/>
  <c r="I16" i="1"/>
  <c r="U16" i="1" s="1"/>
  <c r="I15" i="1"/>
  <c r="J15" i="1" s="1"/>
  <c r="I14" i="1"/>
  <c r="J14" i="1" s="1"/>
  <c r="I13" i="1"/>
  <c r="U13" i="1" s="1"/>
  <c r="I12" i="1"/>
  <c r="J12" i="1" s="1"/>
  <c r="I11" i="1"/>
  <c r="U11" i="1" s="1"/>
  <c r="I10" i="1"/>
  <c r="J10" i="1" s="1"/>
  <c r="I9" i="1"/>
  <c r="J9" i="1" s="1"/>
  <c r="I8" i="1"/>
  <c r="J8" i="1" s="1"/>
  <c r="I7" i="1"/>
  <c r="J7" i="1" s="1"/>
  <c r="I6" i="1"/>
  <c r="J6" i="1" s="1"/>
  <c r="I5" i="1"/>
  <c r="J5" i="1" s="1"/>
  <c r="I4" i="1"/>
  <c r="J4" i="1" s="1"/>
  <c r="I94" i="1"/>
  <c r="V94" i="1" s="1"/>
  <c r="X94" i="1" s="1"/>
  <c r="I93" i="1"/>
  <c r="J93" i="1" s="1"/>
  <c r="I92" i="1"/>
  <c r="V92" i="1" s="1"/>
  <c r="I91" i="1"/>
  <c r="V91" i="1" s="1"/>
  <c r="I90" i="1"/>
  <c r="U90" i="1" s="1"/>
  <c r="I89" i="1"/>
  <c r="U89" i="1" s="1"/>
  <c r="I88" i="1"/>
  <c r="J88" i="1" s="1"/>
  <c r="I87" i="1"/>
  <c r="J87" i="1" s="1"/>
  <c r="I86" i="1"/>
  <c r="V86" i="1" s="1"/>
  <c r="I85" i="1"/>
  <c r="U85" i="1" s="1"/>
  <c r="I83" i="1"/>
  <c r="J83" i="1" s="1"/>
  <c r="I82" i="1"/>
  <c r="V82" i="1" s="1"/>
  <c r="I84" i="1"/>
  <c r="J84" i="1" s="1"/>
  <c r="I81" i="1"/>
  <c r="V81" i="1" s="1"/>
  <c r="I80" i="1"/>
  <c r="J80" i="1" s="1"/>
  <c r="I79" i="1"/>
  <c r="V79" i="1" s="1"/>
  <c r="I78" i="1"/>
  <c r="U78" i="1" s="1"/>
  <c r="I77" i="1"/>
  <c r="U77" i="1" s="1"/>
  <c r="I76" i="1"/>
  <c r="U76" i="1" s="1"/>
  <c r="I75" i="1"/>
  <c r="U75" i="1" s="1"/>
  <c r="I74" i="1"/>
  <c r="V74" i="1" s="1"/>
  <c r="X74" i="1" s="1"/>
  <c r="I73" i="1"/>
  <c r="J73" i="1" s="1"/>
  <c r="I72" i="1"/>
  <c r="V72" i="1" s="1"/>
  <c r="I71" i="1"/>
  <c r="V71" i="1" s="1"/>
  <c r="I70" i="1"/>
  <c r="V70" i="1" s="1"/>
  <c r="I69" i="1"/>
  <c r="V69" i="1" s="1"/>
  <c r="I68" i="1"/>
  <c r="V68" i="1" s="1"/>
  <c r="I67" i="1"/>
  <c r="U67" i="1" s="1"/>
  <c r="I66" i="1"/>
  <c r="U66" i="1" s="1"/>
  <c r="I65" i="1"/>
  <c r="U65" i="1" s="1"/>
  <c r="I63" i="1"/>
  <c r="U63" i="1" s="1"/>
  <c r="I62" i="1"/>
  <c r="V62" i="1" s="1"/>
  <c r="I61" i="1"/>
  <c r="U61" i="1" s="1"/>
  <c r="I60" i="1"/>
  <c r="U60" i="1" s="1"/>
  <c r="I64" i="1"/>
  <c r="U64" i="1" s="1"/>
  <c r="I41" i="1"/>
  <c r="V41" i="1" s="1"/>
  <c r="X41" i="1" s="1"/>
  <c r="I39" i="1"/>
  <c r="U39" i="1" s="1"/>
  <c r="I38" i="1"/>
  <c r="V38" i="1" s="1"/>
  <c r="I37" i="1"/>
  <c r="J37" i="1" s="1"/>
  <c r="I36" i="1"/>
  <c r="V36" i="1" s="1"/>
  <c r="X36" i="1" s="1"/>
  <c r="I40" i="1"/>
  <c r="J40" i="1" s="1"/>
  <c r="V26" i="1"/>
  <c r="X26" i="1" s="1"/>
  <c r="R94" i="1"/>
  <c r="S94" i="1" s="1"/>
  <c r="T94" i="1" s="1"/>
  <c r="O94" i="1"/>
  <c r="P94" i="1" s="1"/>
  <c r="Q94" i="1" s="1"/>
  <c r="R93" i="1"/>
  <c r="S93" i="1" s="1"/>
  <c r="T93" i="1" s="1"/>
  <c r="O93" i="1"/>
  <c r="P93" i="1" s="1"/>
  <c r="Q93" i="1" s="1"/>
  <c r="R92" i="1"/>
  <c r="S92" i="1" s="1"/>
  <c r="T92" i="1" s="1"/>
  <c r="O92" i="1"/>
  <c r="P92" i="1" s="1"/>
  <c r="Q92" i="1" s="1"/>
  <c r="R91" i="1"/>
  <c r="S91" i="1" s="1"/>
  <c r="T91" i="1" s="1"/>
  <c r="O91" i="1"/>
  <c r="P91" i="1" s="1"/>
  <c r="Q91" i="1" s="1"/>
  <c r="R90" i="1"/>
  <c r="S90" i="1" s="1"/>
  <c r="T90" i="1" s="1"/>
  <c r="O90" i="1"/>
  <c r="P90" i="1" s="1"/>
  <c r="Q90" i="1" s="1"/>
  <c r="R89" i="1"/>
  <c r="S89" i="1" s="1"/>
  <c r="T89" i="1" s="1"/>
  <c r="O89" i="1"/>
  <c r="R88" i="1"/>
  <c r="S88" i="1" s="1"/>
  <c r="T88" i="1" s="1"/>
  <c r="O88" i="1"/>
  <c r="R87" i="1"/>
  <c r="S87" i="1" s="1"/>
  <c r="T87" i="1" s="1"/>
  <c r="O87" i="1"/>
  <c r="P87" i="1" s="1"/>
  <c r="Q87" i="1" s="1"/>
  <c r="R86" i="1"/>
  <c r="S86" i="1" s="1"/>
  <c r="T86" i="1" s="1"/>
  <c r="O86" i="1"/>
  <c r="P86" i="1" s="1"/>
  <c r="Q86" i="1" s="1"/>
  <c r="R85" i="1"/>
  <c r="S85" i="1" s="1"/>
  <c r="T85" i="1" s="1"/>
  <c r="O85" i="1"/>
  <c r="P85" i="1" s="1"/>
  <c r="Q85" i="1" s="1"/>
  <c r="R83" i="1"/>
  <c r="S83" i="1" s="1"/>
  <c r="T83" i="1" s="1"/>
  <c r="O83" i="1"/>
  <c r="P83" i="1" s="1"/>
  <c r="Q83" i="1" s="1"/>
  <c r="R82" i="1"/>
  <c r="S82" i="1" s="1"/>
  <c r="T82" i="1" s="1"/>
  <c r="O82" i="1"/>
  <c r="P82" i="1" s="1"/>
  <c r="Q82" i="1" s="1"/>
  <c r="R84" i="1"/>
  <c r="S84" i="1" s="1"/>
  <c r="T84" i="1" s="1"/>
  <c r="O84" i="1"/>
  <c r="P84" i="1" s="1"/>
  <c r="Q84" i="1" s="1"/>
  <c r="R81" i="1"/>
  <c r="S81" i="1" s="1"/>
  <c r="T81" i="1" s="1"/>
  <c r="O81" i="1"/>
  <c r="P81" i="1" s="1"/>
  <c r="Q81" i="1" s="1"/>
  <c r="R80" i="1"/>
  <c r="S80" i="1" s="1"/>
  <c r="T80" i="1" s="1"/>
  <c r="O80" i="1"/>
  <c r="P80" i="1" s="1"/>
  <c r="Q80" i="1" s="1"/>
  <c r="R79" i="1"/>
  <c r="S79" i="1" s="1"/>
  <c r="T79" i="1" s="1"/>
  <c r="O79" i="1"/>
  <c r="R78" i="1"/>
  <c r="S78" i="1" s="1"/>
  <c r="T78" i="1" s="1"/>
  <c r="O78" i="1"/>
  <c r="P78" i="1" s="1"/>
  <c r="Q78" i="1" s="1"/>
  <c r="R77" i="1"/>
  <c r="S77" i="1" s="1"/>
  <c r="T77" i="1" s="1"/>
  <c r="O77" i="1"/>
  <c r="R76" i="1"/>
  <c r="S76" i="1" s="1"/>
  <c r="T76" i="1" s="1"/>
  <c r="O76" i="1"/>
  <c r="P76" i="1" s="1"/>
  <c r="Q76" i="1" s="1"/>
  <c r="R75" i="1"/>
  <c r="S75" i="1" s="1"/>
  <c r="T75" i="1" s="1"/>
  <c r="O75" i="1"/>
  <c r="P75" i="1" s="1"/>
  <c r="Q75" i="1" s="1"/>
  <c r="R74" i="1"/>
  <c r="S74" i="1" s="1"/>
  <c r="T74" i="1" s="1"/>
  <c r="O74" i="1"/>
  <c r="P74" i="1" s="1"/>
  <c r="Q74" i="1" s="1"/>
  <c r="R73" i="1"/>
  <c r="S73" i="1" s="1"/>
  <c r="T73" i="1" s="1"/>
  <c r="O73" i="1"/>
  <c r="P73" i="1" s="1"/>
  <c r="Q73" i="1" s="1"/>
  <c r="R72" i="1"/>
  <c r="S72" i="1" s="1"/>
  <c r="T72" i="1" s="1"/>
  <c r="O72" i="1"/>
  <c r="P72" i="1" s="1"/>
  <c r="Q72" i="1" s="1"/>
  <c r="R71" i="1"/>
  <c r="S71" i="1" s="1"/>
  <c r="T71" i="1" s="1"/>
  <c r="O71" i="1"/>
  <c r="P71" i="1" s="1"/>
  <c r="Q71" i="1" s="1"/>
  <c r="R70" i="1"/>
  <c r="S70" i="1" s="1"/>
  <c r="T70" i="1" s="1"/>
  <c r="O70" i="1"/>
  <c r="P70" i="1" s="1"/>
  <c r="Q70" i="1" s="1"/>
  <c r="R69" i="1"/>
  <c r="S69" i="1" s="1"/>
  <c r="T69" i="1" s="1"/>
  <c r="O69" i="1"/>
  <c r="P69" i="1" s="1"/>
  <c r="Q69" i="1" s="1"/>
  <c r="R68" i="1"/>
  <c r="S68" i="1" s="1"/>
  <c r="T68" i="1" s="1"/>
  <c r="O68" i="1"/>
  <c r="P68" i="1" s="1"/>
  <c r="Q68" i="1" s="1"/>
  <c r="R67" i="1"/>
  <c r="S67" i="1" s="1"/>
  <c r="T67" i="1" s="1"/>
  <c r="O67" i="1"/>
  <c r="P67" i="1" s="1"/>
  <c r="Q67" i="1" s="1"/>
  <c r="R66" i="1"/>
  <c r="S66" i="1" s="1"/>
  <c r="T66" i="1" s="1"/>
  <c r="O66" i="1"/>
  <c r="P66" i="1" s="1"/>
  <c r="Q66" i="1" s="1"/>
  <c r="R65" i="1"/>
  <c r="S65" i="1" s="1"/>
  <c r="T65" i="1" s="1"/>
  <c r="O65" i="1"/>
  <c r="P65" i="1" s="1"/>
  <c r="Q65" i="1" s="1"/>
  <c r="R63" i="1"/>
  <c r="S63" i="1" s="1"/>
  <c r="T63" i="1" s="1"/>
  <c r="O63" i="1"/>
  <c r="P63" i="1" s="1"/>
  <c r="Q63" i="1" s="1"/>
  <c r="R62" i="1"/>
  <c r="S62" i="1" s="1"/>
  <c r="T62" i="1" s="1"/>
  <c r="O62" i="1"/>
  <c r="P62" i="1" s="1"/>
  <c r="Q62" i="1" s="1"/>
  <c r="R61" i="1"/>
  <c r="S61" i="1" s="1"/>
  <c r="T61" i="1" s="1"/>
  <c r="O61" i="1"/>
  <c r="P61" i="1" s="1"/>
  <c r="Q61" i="1" s="1"/>
  <c r="R60" i="1"/>
  <c r="S60" i="1" s="1"/>
  <c r="T60" i="1" s="1"/>
  <c r="O60" i="1"/>
  <c r="P60" i="1" s="1"/>
  <c r="Q60" i="1" s="1"/>
  <c r="R59" i="1"/>
  <c r="S59" i="1" s="1"/>
  <c r="T59" i="1" s="1"/>
  <c r="O59" i="1"/>
  <c r="P59" i="1" s="1"/>
  <c r="Q59" i="1" s="1"/>
  <c r="R58" i="1"/>
  <c r="S58" i="1" s="1"/>
  <c r="T58" i="1" s="1"/>
  <c r="R57" i="1"/>
  <c r="S57" i="1" s="1"/>
  <c r="T57" i="1" s="1"/>
  <c r="R56" i="1"/>
  <c r="S56" i="1" s="1"/>
  <c r="T56" i="1" s="1"/>
  <c r="R64" i="1"/>
  <c r="S64" i="1" s="1"/>
  <c r="T64" i="1" s="1"/>
  <c r="O64" i="1"/>
  <c r="P64" i="1" s="1"/>
  <c r="Q64" i="1" s="1"/>
  <c r="R55" i="1"/>
  <c r="S55" i="1" s="1"/>
  <c r="T55" i="1" s="1"/>
  <c r="R54" i="1"/>
  <c r="S54" i="1" s="1"/>
  <c r="T54" i="1" s="1"/>
  <c r="R53" i="1"/>
  <c r="S53" i="1" s="1"/>
  <c r="T53" i="1" s="1"/>
  <c r="R52" i="1"/>
  <c r="S52" i="1" s="1"/>
  <c r="T52" i="1" s="1"/>
  <c r="R51" i="1"/>
  <c r="S51" i="1" s="1"/>
  <c r="T51" i="1" s="1"/>
  <c r="R50" i="1"/>
  <c r="S50" i="1" s="1"/>
  <c r="T50" i="1" s="1"/>
  <c r="R49" i="1"/>
  <c r="S49" i="1" s="1"/>
  <c r="T49" i="1" s="1"/>
  <c r="R48" i="1"/>
  <c r="S48" i="1" s="1"/>
  <c r="T48" i="1" s="1"/>
  <c r="R47" i="1"/>
  <c r="S47" i="1" s="1"/>
  <c r="T47" i="1" s="1"/>
  <c r="R46" i="1"/>
  <c r="S46" i="1" s="1"/>
  <c r="T46" i="1" s="1"/>
  <c r="R45" i="1"/>
  <c r="S45" i="1" s="1"/>
  <c r="T45" i="1" s="1"/>
  <c r="R44" i="1"/>
  <c r="S44" i="1" s="1"/>
  <c r="T44" i="1" s="1"/>
  <c r="R43" i="1"/>
  <c r="S43" i="1" s="1"/>
  <c r="T43" i="1" s="1"/>
  <c r="R41" i="1"/>
  <c r="S41" i="1" s="1"/>
  <c r="T41" i="1" s="1"/>
  <c r="R39" i="1"/>
  <c r="S39" i="1" s="1"/>
  <c r="T39" i="1" s="1"/>
  <c r="R38" i="1"/>
  <c r="S38" i="1" s="1"/>
  <c r="T38" i="1" s="1"/>
  <c r="R37" i="1"/>
  <c r="S37" i="1" s="1"/>
  <c r="T37" i="1" s="1"/>
  <c r="R36" i="1"/>
  <c r="S36" i="1" s="1"/>
  <c r="T36" i="1" s="1"/>
  <c r="R35" i="1"/>
  <c r="S35" i="1" s="1"/>
  <c r="T35" i="1" s="1"/>
  <c r="R33" i="1"/>
  <c r="S33" i="1" s="1"/>
  <c r="T33" i="1" s="1"/>
  <c r="R42" i="1"/>
  <c r="S42" i="1" s="1"/>
  <c r="T42" i="1" s="1"/>
  <c r="R31" i="1"/>
  <c r="S31" i="1" s="1"/>
  <c r="T31" i="1" s="1"/>
  <c r="R30" i="1"/>
  <c r="S30" i="1" s="1"/>
  <c r="T30" i="1" s="1"/>
  <c r="R40" i="1"/>
  <c r="S40" i="1" s="1"/>
  <c r="T40" i="1" s="1"/>
  <c r="R29" i="1"/>
  <c r="S29" i="1" s="1"/>
  <c r="T29" i="1" s="1"/>
  <c r="R28" i="1"/>
  <c r="S28" i="1" s="1"/>
  <c r="T28" i="1" s="1"/>
  <c r="R27" i="1"/>
  <c r="S27" i="1" s="1"/>
  <c r="T27" i="1" s="1"/>
  <c r="R25" i="1"/>
  <c r="S25" i="1" s="1"/>
  <c r="T25" i="1" s="1"/>
  <c r="R24" i="1"/>
  <c r="S24" i="1" s="1"/>
  <c r="T24" i="1" s="1"/>
  <c r="K94" i="1"/>
  <c r="K93" i="1"/>
  <c r="K92" i="1"/>
  <c r="K91" i="1"/>
  <c r="K90" i="1"/>
  <c r="K89" i="1"/>
  <c r="K88" i="1"/>
  <c r="K87" i="1"/>
  <c r="K86" i="1"/>
  <c r="K85" i="1"/>
  <c r="K83" i="1"/>
  <c r="K82" i="1"/>
  <c r="K84" i="1"/>
  <c r="K81" i="1"/>
  <c r="K80" i="1"/>
  <c r="K79" i="1"/>
  <c r="K78" i="1"/>
  <c r="K77" i="1"/>
  <c r="K76" i="1"/>
  <c r="K75" i="1"/>
  <c r="K74" i="1"/>
  <c r="K73" i="1"/>
  <c r="K72" i="1"/>
  <c r="K71" i="1"/>
  <c r="K70" i="1"/>
  <c r="K69" i="1"/>
  <c r="K68" i="1"/>
  <c r="K67" i="1"/>
  <c r="K66" i="1"/>
  <c r="K65" i="1"/>
  <c r="K63" i="1"/>
  <c r="K62" i="1"/>
  <c r="K61" i="1"/>
  <c r="K60" i="1"/>
  <c r="K59" i="1"/>
  <c r="K58" i="1"/>
  <c r="K57" i="1"/>
  <c r="K56" i="1"/>
  <c r="K64" i="1"/>
  <c r="K55" i="1"/>
  <c r="K54" i="1"/>
  <c r="K53" i="1"/>
  <c r="K52" i="1"/>
  <c r="K51" i="1"/>
  <c r="K50" i="1"/>
  <c r="K49" i="1"/>
  <c r="K48" i="1"/>
  <c r="K47" i="1"/>
  <c r="K46" i="1"/>
  <c r="K45" i="1"/>
  <c r="K44" i="1"/>
  <c r="K43" i="1"/>
  <c r="K41" i="1"/>
  <c r="K39" i="1"/>
  <c r="K38" i="1"/>
  <c r="K37" i="1"/>
  <c r="K36" i="1"/>
  <c r="K35" i="1"/>
  <c r="K33" i="1"/>
  <c r="K42" i="1"/>
  <c r="K31" i="1"/>
  <c r="K30" i="1"/>
  <c r="K40" i="1"/>
  <c r="K29" i="1"/>
  <c r="K28" i="1"/>
  <c r="K27" i="1"/>
  <c r="K25" i="1"/>
  <c r="K24" i="1"/>
  <c r="V88" i="1"/>
  <c r="V55" i="1"/>
  <c r="V47" i="1"/>
  <c r="U33" i="1"/>
  <c r="K4" i="1"/>
  <c r="R32" i="1"/>
  <c r="S32" i="1" s="1"/>
  <c r="T32" i="1" s="1"/>
  <c r="R26" i="1"/>
  <c r="S26" i="1" s="1"/>
  <c r="T26" i="1" s="1"/>
  <c r="R4" i="1"/>
  <c r="S4" i="1" s="1"/>
  <c r="T4" i="1" s="1"/>
  <c r="O4" i="1"/>
  <c r="P4" i="1" s="1"/>
  <c r="Q4" i="1" s="1"/>
  <c r="K5" i="1"/>
  <c r="K6" i="1"/>
  <c r="K7" i="1"/>
  <c r="K8" i="1"/>
  <c r="K9" i="1"/>
  <c r="K10" i="1"/>
  <c r="K11" i="1"/>
  <c r="K12" i="1"/>
  <c r="K13" i="1"/>
  <c r="K14" i="1"/>
  <c r="K15" i="1"/>
  <c r="K16" i="1"/>
  <c r="K17" i="1"/>
  <c r="K18" i="1"/>
  <c r="K19" i="1"/>
  <c r="K26" i="1"/>
  <c r="K20" i="1"/>
  <c r="K21" i="1"/>
  <c r="K22" i="1"/>
  <c r="K23" i="1"/>
  <c r="K32" i="1"/>
  <c r="K34" i="1"/>
  <c r="U83" i="1"/>
  <c r="U54" i="1"/>
  <c r="U47" i="1"/>
  <c r="U55" i="1"/>
  <c r="U93" i="1"/>
  <c r="V33" i="1"/>
  <c r="U24" i="1"/>
  <c r="V83" i="1"/>
  <c r="U68" i="1"/>
  <c r="P89" i="1"/>
  <c r="Q89" i="1" s="1"/>
  <c r="P79" i="1"/>
  <c r="Q79" i="1" s="1"/>
  <c r="U91" i="1"/>
  <c r="V76" i="1"/>
  <c r="V80" i="1"/>
  <c r="V40" i="1" l="1"/>
  <c r="V77" i="1"/>
  <c r="U43" i="1"/>
  <c r="V43" i="1"/>
  <c r="U51" i="1"/>
  <c r="V73" i="1"/>
  <c r="X73" i="1" s="1"/>
  <c r="U59" i="1"/>
  <c r="V51" i="1"/>
  <c r="AA51" i="1" s="1"/>
  <c r="U38" i="1"/>
  <c r="U88" i="1"/>
  <c r="U72" i="1"/>
  <c r="U80" i="1"/>
  <c r="V63" i="1"/>
  <c r="AA63" i="1" s="1"/>
  <c r="U81" i="1"/>
  <c r="AA79" i="1"/>
  <c r="J31" i="1"/>
  <c r="AA88" i="1"/>
  <c r="U10" i="1"/>
  <c r="V90" i="1"/>
  <c r="AA90" i="1" s="1"/>
  <c r="AA77" i="1"/>
  <c r="D6" i="2"/>
  <c r="C6" i="2"/>
  <c r="B6" i="2"/>
  <c r="J79" i="1"/>
  <c r="J71" i="1"/>
  <c r="J63" i="1"/>
  <c r="J39" i="1"/>
  <c r="AA26" i="1"/>
  <c r="AA74" i="1"/>
  <c r="AA82" i="1"/>
  <c r="J86" i="1"/>
  <c r="J78" i="1"/>
  <c r="J70" i="1"/>
  <c r="J62" i="1"/>
  <c r="J38" i="1"/>
  <c r="AA43" i="1"/>
  <c r="AA83" i="1"/>
  <c r="AA91" i="1"/>
  <c r="J94" i="1"/>
  <c r="J85" i="1"/>
  <c r="J77" i="1"/>
  <c r="J69" i="1"/>
  <c r="J61" i="1"/>
  <c r="J53" i="1"/>
  <c r="J21" i="1"/>
  <c r="J13" i="1"/>
  <c r="AA36" i="1"/>
  <c r="AA68" i="1"/>
  <c r="AA76" i="1"/>
  <c r="J76" i="1"/>
  <c r="J68" i="1"/>
  <c r="J60" i="1"/>
  <c r="J36" i="1"/>
  <c r="J28" i="1"/>
  <c r="AA53" i="1"/>
  <c r="AA69" i="1"/>
  <c r="AA94" i="1"/>
  <c r="J91" i="1"/>
  <c r="J75" i="1"/>
  <c r="J67" i="1"/>
  <c r="J11" i="1"/>
  <c r="AA38" i="1"/>
  <c r="AA62" i="1"/>
  <c r="AA70" i="1"/>
  <c r="AA86" i="1"/>
  <c r="J90" i="1"/>
  <c r="J82" i="1"/>
  <c r="J74" i="1"/>
  <c r="J66" i="1"/>
  <c r="AA47" i="1"/>
  <c r="AA55" i="1"/>
  <c r="AA71" i="1"/>
  <c r="AA92" i="1"/>
  <c r="J89" i="1"/>
  <c r="J81" i="1"/>
  <c r="J65" i="1"/>
  <c r="J41" i="1"/>
  <c r="J25" i="1"/>
  <c r="J17" i="1"/>
  <c r="AA40" i="1"/>
  <c r="AA48" i="1"/>
  <c r="AA56" i="1"/>
  <c r="AA72" i="1"/>
  <c r="AA80" i="1"/>
  <c r="J72" i="1"/>
  <c r="J64" i="1"/>
  <c r="J56" i="1"/>
  <c r="J48" i="1"/>
  <c r="J16" i="1"/>
  <c r="AA33" i="1"/>
  <c r="AA41" i="1"/>
  <c r="AA73" i="1"/>
  <c r="AA81" i="1"/>
  <c r="J92" i="1"/>
  <c r="U62" i="1"/>
  <c r="U50" i="1"/>
  <c r="V50" i="1"/>
  <c r="W50" i="1" s="1"/>
  <c r="Y50" i="1" s="1"/>
  <c r="U79" i="1"/>
  <c r="V37" i="1"/>
  <c r="AA37" i="1" s="1"/>
  <c r="U37" i="1"/>
  <c r="U35" i="1"/>
  <c r="AB73" i="1"/>
  <c r="W55" i="1"/>
  <c r="Y55" i="1" s="1"/>
  <c r="X55" i="1"/>
  <c r="AB36" i="1"/>
  <c r="W70" i="1"/>
  <c r="Y70" i="1" s="1"/>
  <c r="X70" i="1"/>
  <c r="AB94" i="1"/>
  <c r="AB53" i="1"/>
  <c r="W40" i="1"/>
  <c r="Y40" i="1" s="1"/>
  <c r="X40" i="1"/>
  <c r="V84" i="1"/>
  <c r="AA84" i="1" s="1"/>
  <c r="U86" i="1"/>
  <c r="U70" i="1"/>
  <c r="W77" i="1"/>
  <c r="Y77" i="1" s="1"/>
  <c r="X77" i="1"/>
  <c r="U57" i="1"/>
  <c r="W88" i="1"/>
  <c r="Y88" i="1" s="1"/>
  <c r="X88" i="1"/>
  <c r="W62" i="1"/>
  <c r="Y62" i="1" s="1"/>
  <c r="X62" i="1"/>
  <c r="W71" i="1"/>
  <c r="Y71" i="1" s="1"/>
  <c r="X71" i="1"/>
  <c r="W79" i="1"/>
  <c r="Y79" i="1" s="1"/>
  <c r="X79" i="1"/>
  <c r="W82" i="1"/>
  <c r="Y82" i="1" s="1"/>
  <c r="X82" i="1"/>
  <c r="W91" i="1"/>
  <c r="Y91" i="1" s="1"/>
  <c r="X91" i="1"/>
  <c r="W90" i="1"/>
  <c r="Y90" i="1" s="1"/>
  <c r="X90" i="1"/>
  <c r="W83" i="1"/>
  <c r="Y83" i="1" s="1"/>
  <c r="X83" i="1"/>
  <c r="AB41" i="1"/>
  <c r="AB74" i="1"/>
  <c r="W86" i="1"/>
  <c r="Y86" i="1" s="1"/>
  <c r="X86" i="1"/>
  <c r="W76" i="1"/>
  <c r="Y76" i="1" s="1"/>
  <c r="X76" i="1"/>
  <c r="U27" i="1"/>
  <c r="X51" i="1"/>
  <c r="V57" i="1"/>
  <c r="AA57" i="1" s="1"/>
  <c r="W43" i="1"/>
  <c r="Y43" i="1" s="1"/>
  <c r="X43" i="1"/>
  <c r="W63" i="1"/>
  <c r="Y63" i="1" s="1"/>
  <c r="X63" i="1"/>
  <c r="AB26" i="1"/>
  <c r="W38" i="1"/>
  <c r="Y38" i="1" s="1"/>
  <c r="X38" i="1"/>
  <c r="W68" i="1"/>
  <c r="Y68" i="1" s="1"/>
  <c r="X68" i="1"/>
  <c r="W72" i="1"/>
  <c r="Y72" i="1" s="1"/>
  <c r="X72" i="1"/>
  <c r="W92" i="1"/>
  <c r="Y92" i="1" s="1"/>
  <c r="X92" i="1"/>
  <c r="W80" i="1"/>
  <c r="Y80" i="1" s="1"/>
  <c r="X80" i="1"/>
  <c r="V27" i="1"/>
  <c r="AA27" i="1" s="1"/>
  <c r="V66" i="1"/>
  <c r="AA66" i="1" s="1"/>
  <c r="U74" i="1"/>
  <c r="W33" i="1"/>
  <c r="Y33" i="1" s="1"/>
  <c r="X33" i="1"/>
  <c r="W47" i="1"/>
  <c r="Y47" i="1" s="1"/>
  <c r="X47" i="1"/>
  <c r="V78" i="1"/>
  <c r="AA78" i="1" s="1"/>
  <c r="W69" i="1"/>
  <c r="Y69" i="1" s="1"/>
  <c r="X69" i="1"/>
  <c r="W81" i="1"/>
  <c r="Y81" i="1" s="1"/>
  <c r="X81" i="1"/>
  <c r="W48" i="1"/>
  <c r="Y48" i="1" s="1"/>
  <c r="X48" i="1"/>
  <c r="AB56" i="1"/>
  <c r="U4" i="1"/>
  <c r="V42" i="1"/>
  <c r="AA42" i="1" s="1"/>
  <c r="V28" i="1"/>
  <c r="AA28" i="1" s="1"/>
  <c r="V32" i="1"/>
  <c r="X32" i="1" s="1"/>
  <c r="U46" i="1"/>
  <c r="U82" i="1"/>
  <c r="U87" i="1"/>
  <c r="V4" i="1"/>
  <c r="X4" i="1" s="1"/>
  <c r="V24" i="1"/>
  <c r="AA24" i="1" s="1"/>
  <c r="V54" i="1"/>
  <c r="AA54" i="1" s="1"/>
  <c r="V67" i="1"/>
  <c r="AA67" i="1" s="1"/>
  <c r="U34" i="1"/>
  <c r="V5" i="1"/>
  <c r="AA5" i="1" s="1"/>
  <c r="V6" i="1"/>
  <c r="AA6" i="1" s="1"/>
  <c r="V7" i="1"/>
  <c r="AA7" i="1" s="1"/>
  <c r="V8" i="1"/>
  <c r="AA8" i="1" s="1"/>
  <c r="V9" i="1"/>
  <c r="AA9" i="1" s="1"/>
  <c r="V10" i="1"/>
  <c r="AA10" i="1" s="1"/>
  <c r="V11" i="1"/>
  <c r="AA11" i="1" s="1"/>
  <c r="V12" i="1"/>
  <c r="AA12" i="1" s="1"/>
  <c r="V13" i="1"/>
  <c r="AA13" i="1" s="1"/>
  <c r="V14" i="1"/>
  <c r="AA14" i="1" s="1"/>
  <c r="V15" i="1"/>
  <c r="AA15" i="1" s="1"/>
  <c r="V16" i="1"/>
  <c r="AA16" i="1" s="1"/>
  <c r="V17" i="1"/>
  <c r="AA17" i="1" s="1"/>
  <c r="V18" i="1"/>
  <c r="AA18" i="1" s="1"/>
  <c r="V19" i="1"/>
  <c r="AA19" i="1" s="1"/>
  <c r="V20" i="1"/>
  <c r="AA20" i="1" s="1"/>
  <c r="V21" i="1"/>
  <c r="AA21" i="1" s="1"/>
  <c r="V22" i="1"/>
  <c r="AA22" i="1" s="1"/>
  <c r="V23" i="1"/>
  <c r="X23" i="1" s="1"/>
  <c r="V34" i="1"/>
  <c r="X34" i="1" s="1"/>
  <c r="U5" i="1"/>
  <c r="U6" i="1"/>
  <c r="U7" i="1"/>
  <c r="U8" i="1"/>
  <c r="U9" i="1"/>
  <c r="U12" i="1"/>
  <c r="U14" i="1"/>
  <c r="U15" i="1"/>
  <c r="U18" i="1"/>
  <c r="U19" i="1"/>
  <c r="U20" i="1"/>
  <c r="U22" i="1"/>
  <c r="U23" i="1"/>
  <c r="U73" i="1"/>
  <c r="V89" i="1"/>
  <c r="AA89" i="1" s="1"/>
  <c r="U48" i="1"/>
  <c r="U41" i="1"/>
  <c r="V44" i="1"/>
  <c r="X44" i="1" s="1"/>
  <c r="U52" i="1"/>
  <c r="U69" i="1"/>
  <c r="U36" i="1"/>
  <c r="V60" i="1"/>
  <c r="X60" i="1" s="1"/>
  <c r="V30" i="1"/>
  <c r="X30" i="1" s="1"/>
  <c r="V35" i="1"/>
  <c r="X35" i="1" s="1"/>
  <c r="U44" i="1"/>
  <c r="W73" i="1"/>
  <c r="Y73" i="1" s="1"/>
  <c r="V87" i="1"/>
  <c r="X87" i="1" s="1"/>
  <c r="W74" i="1"/>
  <c r="Y74" i="1" s="1"/>
  <c r="W94" i="1"/>
  <c r="Y94" i="1" s="1"/>
  <c r="W36" i="1"/>
  <c r="Y36" i="1" s="1"/>
  <c r="W41" i="1"/>
  <c r="Y41" i="1" s="1"/>
  <c r="U29" i="1"/>
  <c r="U71" i="1"/>
  <c r="V61" i="1"/>
  <c r="X61" i="1" s="1"/>
  <c r="V85" i="1"/>
  <c r="X85" i="1" s="1"/>
  <c r="V52" i="1"/>
  <c r="X52" i="1" s="1"/>
  <c r="P88" i="1"/>
  <c r="Q88" i="1" s="1"/>
  <c r="U92" i="1"/>
  <c r="V39" i="1"/>
  <c r="X39" i="1" s="1"/>
  <c r="U40" i="1"/>
  <c r="V65" i="1"/>
  <c r="X65" i="1" s="1"/>
  <c r="U49" i="1"/>
  <c r="V45" i="1"/>
  <c r="X45" i="1" s="1"/>
  <c r="U94" i="1"/>
  <c r="W56" i="1"/>
  <c r="Y56" i="1" s="1"/>
  <c r="U58" i="1"/>
  <c r="V58" i="1"/>
  <c r="X58" i="1" s="1"/>
  <c r="U56" i="1"/>
  <c r="W53" i="1"/>
  <c r="Y53" i="1" s="1"/>
  <c r="U53" i="1"/>
  <c r="V46" i="1"/>
  <c r="X46" i="1" s="1"/>
  <c r="U42" i="1"/>
  <c r="V31" i="1"/>
  <c r="X31" i="1" s="1"/>
  <c r="V29" i="1"/>
  <c r="X29" i="1" s="1"/>
  <c r="V25" i="1"/>
  <c r="X25" i="1" s="1"/>
  <c r="W26" i="1"/>
  <c r="Y26" i="1" s="1"/>
  <c r="U32" i="1"/>
  <c r="V64" i="1"/>
  <c r="X64" i="1" s="1"/>
  <c r="U30" i="1"/>
  <c r="P77" i="1"/>
  <c r="Q77" i="1" s="1"/>
  <c r="V59" i="1"/>
  <c r="X59" i="1" s="1"/>
  <c r="V49" i="1"/>
  <c r="X49" i="1" s="1"/>
  <c r="V75" i="1"/>
  <c r="X75" i="1" s="1"/>
  <c r="U45" i="1"/>
  <c r="U26" i="1"/>
  <c r="V93" i="1"/>
  <c r="X93" i="1" s="1"/>
  <c r="U84" i="1"/>
  <c r="E5" i="2"/>
  <c r="E6" i="2"/>
  <c r="W51" i="1" l="1"/>
  <c r="Y51" i="1" s="1"/>
  <c r="AA58" i="1"/>
  <c r="B5" i="2"/>
  <c r="D4" i="2"/>
  <c r="C4" i="2"/>
  <c r="AA49" i="1"/>
  <c r="AA39" i="1"/>
  <c r="AA59" i="1"/>
  <c r="AA93" i="1"/>
  <c r="AA30" i="1"/>
  <c r="AA65" i="1"/>
  <c r="AA46" i="1"/>
  <c r="AA44" i="1"/>
  <c r="AA75" i="1"/>
  <c r="AA29" i="1"/>
  <c r="B4" i="2"/>
  <c r="AA32" i="1"/>
  <c r="AA31" i="1"/>
  <c r="AA85" i="1"/>
  <c r="AA50" i="1"/>
  <c r="AA23" i="1"/>
  <c r="C5" i="2"/>
  <c r="AA25" i="1"/>
  <c r="AA61" i="1"/>
  <c r="AA4" i="1"/>
  <c r="AA35" i="1"/>
  <c r="AA34" i="1"/>
  <c r="D5" i="2"/>
  <c r="AA60" i="1"/>
  <c r="AA64" i="1"/>
  <c r="AA45" i="1"/>
  <c r="AA52" i="1"/>
  <c r="AA87" i="1"/>
  <c r="X50" i="1"/>
  <c r="AB50" i="1" s="1"/>
  <c r="W32" i="1"/>
  <c r="Y32" i="1" s="1"/>
  <c r="W37" i="1"/>
  <c r="Y37" i="1" s="1"/>
  <c r="W4" i="1"/>
  <c r="Y4" i="1" s="1"/>
  <c r="X37" i="1"/>
  <c r="AB37" i="1" s="1"/>
  <c r="W13" i="1"/>
  <c r="Y13" i="1" s="1"/>
  <c r="X13" i="1"/>
  <c r="W9" i="1"/>
  <c r="Y9" i="1" s="1"/>
  <c r="X9" i="1"/>
  <c r="AB48" i="1"/>
  <c r="AB69" i="1"/>
  <c r="W57" i="1"/>
  <c r="Y57" i="1" s="1"/>
  <c r="X57" i="1"/>
  <c r="AB55" i="1"/>
  <c r="AB75" i="1"/>
  <c r="AB25" i="1"/>
  <c r="AB31" i="1"/>
  <c r="AB65" i="1"/>
  <c r="AB39" i="1"/>
  <c r="AB52" i="1"/>
  <c r="AB85" i="1"/>
  <c r="AB35" i="1"/>
  <c r="AB44" i="1"/>
  <c r="AB34" i="1"/>
  <c r="W20" i="1"/>
  <c r="Y20" i="1" s="1"/>
  <c r="X20" i="1"/>
  <c r="W16" i="1"/>
  <c r="Y16" i="1" s="1"/>
  <c r="X16" i="1"/>
  <c r="W12" i="1"/>
  <c r="Y12" i="1" s="1"/>
  <c r="X12" i="1"/>
  <c r="W8" i="1"/>
  <c r="Y8" i="1" s="1"/>
  <c r="X8" i="1"/>
  <c r="AB4" i="1"/>
  <c r="AB32" i="1"/>
  <c r="AB33" i="1"/>
  <c r="W27" i="1"/>
  <c r="Y27" i="1" s="1"/>
  <c r="X27" i="1"/>
  <c r="AB51" i="1"/>
  <c r="AB86" i="1"/>
  <c r="AB90" i="1"/>
  <c r="AB82" i="1"/>
  <c r="AB71" i="1"/>
  <c r="AB88" i="1"/>
  <c r="AB77" i="1"/>
  <c r="W84" i="1"/>
  <c r="Y84" i="1" s="1"/>
  <c r="X84" i="1"/>
  <c r="AB60" i="1"/>
  <c r="W17" i="1"/>
  <c r="Y17" i="1" s="1"/>
  <c r="X17" i="1"/>
  <c r="W5" i="1"/>
  <c r="Y5" i="1" s="1"/>
  <c r="X5" i="1"/>
  <c r="W66" i="1"/>
  <c r="Y66" i="1" s="1"/>
  <c r="X66" i="1"/>
  <c r="AB72" i="1"/>
  <c r="AB63" i="1"/>
  <c r="AB93" i="1"/>
  <c r="AB49" i="1"/>
  <c r="AB45" i="1"/>
  <c r="AB87" i="1"/>
  <c r="AB23" i="1"/>
  <c r="W19" i="1"/>
  <c r="Y19" i="1" s="1"/>
  <c r="X19" i="1"/>
  <c r="W15" i="1"/>
  <c r="Y15" i="1" s="1"/>
  <c r="X15" i="1"/>
  <c r="W11" i="1"/>
  <c r="Y11" i="1" s="1"/>
  <c r="X11" i="1"/>
  <c r="W7" i="1"/>
  <c r="Y7" i="1" s="1"/>
  <c r="X7" i="1"/>
  <c r="W67" i="1"/>
  <c r="Y67" i="1" s="1"/>
  <c r="X67" i="1"/>
  <c r="W28" i="1"/>
  <c r="Y28" i="1" s="1"/>
  <c r="X28" i="1"/>
  <c r="AB81" i="1"/>
  <c r="W78" i="1"/>
  <c r="Y78" i="1" s="1"/>
  <c r="X78" i="1"/>
  <c r="AB80" i="1"/>
  <c r="AB92" i="1"/>
  <c r="AB68" i="1"/>
  <c r="AB43" i="1"/>
  <c r="AB76" i="1"/>
  <c r="AB40" i="1"/>
  <c r="AB59" i="1"/>
  <c r="AB58" i="1"/>
  <c r="W21" i="1"/>
  <c r="Y21" i="1" s="1"/>
  <c r="X21" i="1"/>
  <c r="W24" i="1"/>
  <c r="Y24" i="1" s="1"/>
  <c r="X24" i="1"/>
  <c r="AB38" i="1"/>
  <c r="AB70" i="1"/>
  <c r="AB64" i="1"/>
  <c r="AB29" i="1"/>
  <c r="AB46" i="1"/>
  <c r="AB61" i="1"/>
  <c r="AB30" i="1"/>
  <c r="X89" i="1"/>
  <c r="W22" i="1"/>
  <c r="Y22" i="1" s="1"/>
  <c r="X22" i="1"/>
  <c r="W18" i="1"/>
  <c r="Y18" i="1" s="1"/>
  <c r="X18" i="1"/>
  <c r="W14" i="1"/>
  <c r="Y14" i="1" s="1"/>
  <c r="X14" i="1"/>
  <c r="W10" i="1"/>
  <c r="Y10" i="1" s="1"/>
  <c r="X10" i="1"/>
  <c r="W6" i="1"/>
  <c r="Y6" i="1" s="1"/>
  <c r="X6" i="1"/>
  <c r="W54" i="1"/>
  <c r="Y54" i="1" s="1"/>
  <c r="X54" i="1"/>
  <c r="W42" i="1"/>
  <c r="Y42" i="1" s="1"/>
  <c r="X42" i="1"/>
  <c r="AB47" i="1"/>
  <c r="AB83" i="1"/>
  <c r="AB91" i="1"/>
  <c r="AB79" i="1"/>
  <c r="AB62" i="1"/>
  <c r="W23" i="1"/>
  <c r="Y23" i="1" s="1"/>
  <c r="W34" i="1"/>
  <c r="Y34" i="1" s="1"/>
  <c r="W75" i="1"/>
  <c r="Y75" i="1" s="1"/>
  <c r="W58" i="1"/>
  <c r="Y58" i="1" s="1"/>
  <c r="W31" i="1"/>
  <c r="Y31" i="1" s="1"/>
  <c r="W65" i="1"/>
  <c r="Y65" i="1" s="1"/>
  <c r="W52" i="1"/>
  <c r="Y52" i="1" s="1"/>
  <c r="W35" i="1"/>
  <c r="Y35" i="1" s="1"/>
  <c r="W60" i="1"/>
  <c r="Y60" i="1" s="1"/>
  <c r="W64" i="1"/>
  <c r="Y64" i="1" s="1"/>
  <c r="W44" i="1"/>
  <c r="Y44" i="1" s="1"/>
  <c r="W59" i="1"/>
  <c r="Y59" i="1" s="1"/>
  <c r="W29" i="1"/>
  <c r="Y29" i="1" s="1"/>
  <c r="W89" i="1"/>
  <c r="Y89" i="1" s="1"/>
  <c r="W30" i="1"/>
  <c r="Y30" i="1" s="1"/>
  <c r="E7" i="2"/>
  <c r="W87" i="1"/>
  <c r="Y87" i="1" s="1"/>
  <c r="W45" i="1"/>
  <c r="Y45" i="1" s="1"/>
  <c r="W39" i="1"/>
  <c r="Y39" i="1" s="1"/>
  <c r="W61" i="1"/>
  <c r="Y61" i="1" s="1"/>
  <c r="W85" i="1"/>
  <c r="Y85" i="1" s="1"/>
  <c r="W46" i="1"/>
  <c r="Y46" i="1" s="1"/>
  <c r="W25" i="1"/>
  <c r="Y25" i="1" s="1"/>
  <c r="W49" i="1"/>
  <c r="Y49" i="1" s="1"/>
  <c r="W93" i="1"/>
  <c r="Y93" i="1" s="1"/>
  <c r="D7" i="2" l="1"/>
  <c r="C7" i="2"/>
  <c r="B7" i="2"/>
  <c r="AB42" i="1"/>
  <c r="AB6" i="1"/>
  <c r="AB14" i="1"/>
  <c r="AB22" i="1"/>
  <c r="AB21" i="1"/>
  <c r="AB67" i="1"/>
  <c r="AB11" i="1"/>
  <c r="AB19" i="1"/>
  <c r="AB5" i="1"/>
  <c r="AB12" i="1"/>
  <c r="AB20" i="1"/>
  <c r="AB9" i="1"/>
  <c r="AB54" i="1"/>
  <c r="AB10" i="1"/>
  <c r="AB18" i="1"/>
  <c r="AB89" i="1"/>
  <c r="AB24" i="1"/>
  <c r="AB78" i="1"/>
  <c r="AB28" i="1"/>
  <c r="AB7" i="1"/>
  <c r="AB15" i="1"/>
  <c r="AB66" i="1"/>
  <c r="AB17" i="1"/>
  <c r="AB84" i="1"/>
  <c r="AB27" i="1"/>
  <c r="AB8" i="1"/>
  <c r="AB16" i="1"/>
  <c r="AB57" i="1"/>
  <c r="AB13" i="1"/>
  <c r="AB95" i="1" l="1"/>
  <c r="AB96" i="1" s="1"/>
</calcChain>
</file>

<file path=xl/sharedStrings.xml><?xml version="1.0" encoding="utf-8"?>
<sst xmlns="http://schemas.openxmlformats.org/spreadsheetml/2006/main" count="156" uniqueCount="59">
  <si>
    <t>CURRENT ANNUAL INCOME</t>
  </si>
  <si>
    <t>MOVE-IN ANNUAL INCOME</t>
  </si>
  <si>
    <t>TENANT PAID RENT</t>
  </si>
  <si>
    <t>UTILITY ALLOWANCE</t>
  </si>
  <si>
    <t>GROSS RENT</t>
  </si>
  <si>
    <t>MOVE-IN DATE / VACANCY DATE</t>
  </si>
  <si>
    <t>UNIT NUMBER</t>
  </si>
  <si>
    <t>TENANT SUBSIDY</t>
  </si>
  <si>
    <t>RENT BURDEN</t>
  </si>
  <si>
    <t>Rent Increase</t>
  </si>
  <si>
    <t>Rent Burden</t>
  </si>
  <si>
    <t>Rent Increase %</t>
  </si>
  <si>
    <t>Overview</t>
  </si>
  <si>
    <t>Current</t>
  </si>
  <si>
    <t>Lvl of Burden</t>
  </si>
  <si>
    <t>w/ 2.5% Increase</t>
  </si>
  <si>
    <t>w/ 3.5% Increase</t>
  </si>
  <si>
    <t>Additional Annual Revenue</t>
  </si>
  <si>
    <t>UA</t>
  </si>
  <si>
    <t>SUBSIDY</t>
  </si>
  <si>
    <t>TENANT</t>
  </si>
  <si>
    <t>PROGRAM</t>
  </si>
  <si>
    <t>AMI LEVEL</t>
  </si>
  <si>
    <t>TCAC</t>
  </si>
  <si>
    <t>Increase Per Tier</t>
  </si>
  <si>
    <t>Total/mo</t>
  </si>
  <si>
    <t>Total/yr</t>
  </si>
  <si>
    <t>BR</t>
  </si>
  <si>
    <t>MOVE-IN DATE</t>
  </si>
  <si>
    <t>Burden Level</t>
  </si>
  <si>
    <t>Resulting Burden Level</t>
  </si>
  <si>
    <t>RESULTS</t>
  </si>
  <si>
    <t>Rent Increase   $</t>
  </si>
  <si>
    <t>Baseline</t>
  </si>
  <si>
    <r>
      <rPr>
        <b/>
        <sz val="16"/>
        <rFont val="Arial Narrow"/>
        <family val="2"/>
      </rPr>
      <t>A</t>
    </r>
    <r>
      <rPr>
        <sz val="16"/>
        <rFont val="Arial Narrow"/>
        <family val="2"/>
      </rPr>
      <t xml:space="preserve">
&lt;=30%</t>
    </r>
  </si>
  <si>
    <r>
      <rPr>
        <b/>
        <sz val="16"/>
        <rFont val="Arial Narrow"/>
        <family val="2"/>
      </rPr>
      <t>B</t>
    </r>
    <r>
      <rPr>
        <sz val="16"/>
        <rFont val="Arial Narrow"/>
        <family val="2"/>
      </rPr>
      <t xml:space="preserve">
&gt;30% and &lt;=50%</t>
    </r>
  </si>
  <si>
    <r>
      <rPr>
        <b/>
        <sz val="16"/>
        <rFont val="Arial Narrow"/>
        <family val="2"/>
      </rPr>
      <t>C</t>
    </r>
    <r>
      <rPr>
        <sz val="16"/>
        <rFont val="Arial Narrow"/>
        <family val="2"/>
      </rPr>
      <t xml:space="preserve">
&gt;50%</t>
    </r>
  </si>
  <si>
    <t xml:space="preserve">w/ Tiered Increase </t>
  </si>
  <si>
    <t>enter TIERS here</t>
  </si>
  <si>
    <t>Max Rent</t>
  </si>
  <si>
    <t>Max Rent Test</t>
  </si>
  <si>
    <t>New Rent</t>
  </si>
  <si>
    <t>Amount Under Max</t>
  </si>
  <si>
    <t>BURDEN LEVEL</t>
  </si>
  <si>
    <t>Tiered Rent Increase Tool</t>
  </si>
  <si>
    <t>Fill in the yellow columns, A thru N.</t>
  </si>
  <si>
    <t>Cells U2, V2, and W2 are where you will enter the increases you are considering.</t>
  </si>
  <si>
    <t>Tab 2. Project Information</t>
  </si>
  <si>
    <t>Tab 3. Overview</t>
  </si>
  <si>
    <t>This will populate automatically.</t>
  </si>
  <si>
    <t>The rest will populate automatically EXCEPT:</t>
  </si>
  <si>
    <t>Column Z, Max Rents.  In this example, maximum rents are entered manually.  Sort the data by unit size and enter the max rent for each unit size.  It would also be possible to create a lookup table for rents that could be changed annually.</t>
  </si>
  <si>
    <t>It allows for comparison of the proposed tiers to a couple of standard increases.</t>
  </si>
  <si>
    <t>It also shows the number of households in each rent burden level.</t>
  </si>
  <si>
    <t>of three different percentages based on the rent burden of the household.</t>
  </si>
  <si>
    <t>It is pre-filled with an sample to allow you to see how the data should work.</t>
  </si>
  <si>
    <t>The columns O/P/Q and R/S/T provide a baseline against which the effects of a tiered rent increase can be measured.  O1 and R1 can be changed to, for instance, the percent increase in AMI in a given year.</t>
  </si>
  <si>
    <t>CHAM Webinar: Pandemic Income Losses are Not Over Yet. 11/16/21 www.chamonline.org/webinars</t>
  </si>
  <si>
    <t>The following worksheets allow for the testing and determining of rent increases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</si>
</sst>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164" formatCode="mm/dd/yy"/>
    <numFmt numFmtId="165" formatCode="&quot;$&quot;#,##0;[Red]&quot;$&quot;#,##0"/>
    <numFmt numFmtId="166" formatCode="&quot;$&quot;#,##0"/>
    <numFmt numFmtId="167" formatCode="_(&quot;$&quot;* #,##0_);_(&quot;$&quot;* \(#,##0\);_(&quot;$&quot;* &quot;-&quot;??_);_(@_)"/>
    <numFmt numFmtId="168" formatCode="0.0%"/>
  </numFmts>
  <fonts count="30" x14ac:knownFonts="1">
    <font>
      <sz val="10"/>
      <name val="Arial"/>
      <family val="2"/>
    </font>
    <font>
      <sz val="11"/>
      <color indexed="8"/>
      <name val="Calibri"/>
      <family val="2"/>
    </font>
    <font>
      <sz val="10"/>
      <name val="Arial"/>
      <family val="2"/>
    </font>
    <font>
      <b/>
      <sz val="10"/>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b/>
      <sz val="16"/>
      <name val="Arial"/>
      <family val="2"/>
    </font>
    <font>
      <b/>
      <sz val="12"/>
      <name val="Arial Narrow"/>
      <family val="2"/>
    </font>
    <font>
      <sz val="10"/>
      <name val="Arial Narrow"/>
      <family val="2"/>
    </font>
    <font>
      <b/>
      <sz val="10"/>
      <name val="Arial Narrow"/>
      <family val="2"/>
    </font>
    <font>
      <sz val="16"/>
      <name val="Arial Narrow"/>
      <family val="2"/>
    </font>
    <font>
      <b/>
      <sz val="20"/>
      <name val="Arial Narrow"/>
      <family val="2"/>
    </font>
    <font>
      <b/>
      <sz val="16"/>
      <name val="Arial Narrow"/>
      <family val="2"/>
    </font>
    <font>
      <sz val="14"/>
      <name val="Arial Narrow"/>
      <family val="2"/>
    </font>
    <font>
      <sz val="14"/>
      <name val="Arial"/>
      <family val="2"/>
    </font>
    <font>
      <i/>
      <sz val="10"/>
      <name val="Arial"/>
      <family val="2"/>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9" fillId="3" borderId="0" applyNumberFormat="0" applyBorder="0" applyAlignment="0" applyProtection="0"/>
    <xf numFmtId="0" fontId="13" fillId="20" borderId="1" applyNumberFormat="0" applyAlignment="0" applyProtection="0"/>
    <xf numFmtId="0" fontId="15" fillId="21" borderId="2" applyNumberFormat="0" applyAlignment="0" applyProtection="0"/>
    <xf numFmtId="44" fontId="2" fillId="0" borderId="0" applyFont="0" applyFill="0" applyBorder="0" applyAlignment="0" applyProtection="0"/>
    <xf numFmtId="0" fontId="17" fillId="0" borderId="0" applyNumberFormat="0" applyFill="0" applyBorder="0" applyAlignment="0" applyProtection="0"/>
    <xf numFmtId="0" fontId="8" fillId="4" borderId="0" applyNumberFormat="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11" fillId="7" borderId="1" applyNumberFormat="0" applyAlignment="0" applyProtection="0"/>
    <xf numFmtId="0" fontId="14" fillId="0" borderId="6" applyNumberFormat="0" applyFill="0" applyAlignment="0" applyProtection="0"/>
    <xf numFmtId="0" fontId="10" fillId="22" borderId="0" applyNumberFormat="0" applyBorder="0" applyAlignment="0" applyProtection="0"/>
    <xf numFmtId="0" fontId="2" fillId="23" borderId="7" applyNumberFormat="0" applyFont="0" applyAlignment="0" applyProtection="0"/>
    <xf numFmtId="0" fontId="12" fillId="20" borderId="8" applyNumberFormat="0" applyAlignment="0" applyProtection="0"/>
    <xf numFmtId="9" fontId="2" fillId="0" borderId="0" applyFont="0" applyFill="0" applyBorder="0" applyAlignment="0" applyProtection="0"/>
    <xf numFmtId="0" fontId="4" fillId="0" borderId="0" applyNumberFormat="0" applyFill="0" applyBorder="0" applyAlignment="0" applyProtection="0"/>
    <xf numFmtId="0" fontId="18" fillId="0" borderId="9" applyNumberFormat="0" applyFill="0" applyAlignment="0" applyProtection="0"/>
    <xf numFmtId="0" fontId="16" fillId="0" borderId="0" applyNumberFormat="0" applyFill="0" applyBorder="0" applyAlignment="0" applyProtection="0"/>
  </cellStyleXfs>
  <cellXfs count="162">
    <xf numFmtId="0" fontId="0" fillId="0" borderId="0" xfId="0"/>
    <xf numFmtId="0" fontId="0" fillId="0" borderId="0" xfId="0" applyProtection="1"/>
    <xf numFmtId="166" fontId="0" fillId="0" borderId="0" xfId="0" applyNumberFormat="1" applyProtection="1"/>
    <xf numFmtId="164" fontId="0" fillId="0" borderId="0" xfId="0" applyNumberFormat="1" applyAlignment="1" applyProtection="1">
      <alignment horizontal="center"/>
    </xf>
    <xf numFmtId="166" fontId="0" fillId="0" borderId="0" xfId="0" applyNumberFormat="1"/>
    <xf numFmtId="164" fontId="0" fillId="0" borderId="0" xfId="0" applyNumberFormat="1"/>
    <xf numFmtId="0" fontId="0" fillId="0" borderId="0" xfId="0" applyNumberFormat="1"/>
    <xf numFmtId="49" fontId="0" fillId="0" borderId="0" xfId="0" applyNumberFormat="1"/>
    <xf numFmtId="49" fontId="0" fillId="0" borderId="0" xfId="0" applyNumberFormat="1" applyProtection="1"/>
    <xf numFmtId="0" fontId="0" fillId="0" borderId="0" xfId="0" applyNumberFormat="1" applyAlignment="1" applyProtection="1"/>
    <xf numFmtId="166" fontId="0" fillId="0" borderId="0" xfId="0" applyNumberFormat="1" applyBorder="1" applyAlignment="1" applyProtection="1">
      <alignment horizontal="center"/>
      <protection locked="0"/>
    </xf>
    <xf numFmtId="0" fontId="0" fillId="0" borderId="0" xfId="0" applyBorder="1" applyProtection="1"/>
    <xf numFmtId="49" fontId="0" fillId="0" borderId="0" xfId="0" applyNumberFormat="1" applyBorder="1" applyAlignment="1" applyProtection="1">
      <alignment horizontal="center"/>
      <protection locked="0"/>
    </xf>
    <xf numFmtId="0" fontId="0" fillId="0" borderId="0" xfId="0" applyNumberFormat="1" applyBorder="1" applyAlignment="1" applyProtection="1">
      <alignment horizontal="center"/>
      <protection locked="0"/>
    </xf>
    <xf numFmtId="165" fontId="0" fillId="0" borderId="0" xfId="28" applyNumberFormat="1" applyFont="1" applyBorder="1" applyAlignment="1" applyProtection="1">
      <alignment horizontal="center"/>
      <protection locked="0"/>
    </xf>
    <xf numFmtId="164" fontId="0" fillId="0" borderId="0" xfId="28" applyNumberFormat="1" applyFont="1" applyBorder="1" applyAlignment="1" applyProtection="1">
      <alignment horizontal="center"/>
      <protection locked="0"/>
    </xf>
    <xf numFmtId="165" fontId="0" fillId="0" borderId="0" xfId="28" applyNumberFormat="1" applyFont="1" applyFill="1" applyBorder="1" applyAlignment="1" applyProtection="1">
      <alignment horizontal="center"/>
    </xf>
    <xf numFmtId="0" fontId="0" fillId="0" borderId="0" xfId="0" applyFill="1"/>
    <xf numFmtId="0" fontId="0" fillId="0" borderId="0" xfId="0" applyFill="1" applyProtection="1"/>
    <xf numFmtId="0" fontId="0" fillId="0" borderId="0" xfId="0" applyNumberFormat="1" applyAlignment="1">
      <alignment horizontal="center"/>
    </xf>
    <xf numFmtId="0" fontId="0" fillId="0" borderId="0" xfId="0" applyNumberFormat="1" applyAlignment="1" applyProtection="1">
      <alignment horizontal="center"/>
    </xf>
    <xf numFmtId="0" fontId="0" fillId="0" borderId="0" xfId="0" applyAlignment="1">
      <alignment horizontal="right"/>
    </xf>
    <xf numFmtId="0" fontId="0" fillId="0" borderId="0" xfId="0" applyAlignment="1" applyProtection="1">
      <alignment horizontal="center"/>
    </xf>
    <xf numFmtId="0" fontId="0" fillId="0" borderId="0" xfId="0" applyBorder="1" applyAlignment="1" applyProtection="1">
      <alignment horizontal="center"/>
    </xf>
    <xf numFmtId="0" fontId="22" fillId="0" borderId="11" xfId="0" applyNumberFormat="1" applyFont="1" applyBorder="1" applyAlignment="1" applyProtection="1">
      <alignment horizontal="center"/>
      <protection locked="0"/>
    </xf>
    <xf numFmtId="44" fontId="22" fillId="0" borderId="11" xfId="28" applyFont="1" applyFill="1" applyBorder="1" applyAlignment="1" applyProtection="1">
      <alignment horizontal="left"/>
      <protection locked="0"/>
    </xf>
    <xf numFmtId="0" fontId="22" fillId="0" borderId="11" xfId="0" applyFont="1" applyFill="1" applyBorder="1" applyAlignment="1" applyProtection="1">
      <alignment horizontal="center"/>
    </xf>
    <xf numFmtId="165" fontId="22" fillId="0" borderId="10" xfId="28" applyNumberFormat="1" applyFont="1" applyBorder="1" applyAlignment="1" applyProtection="1">
      <alignment horizontal="center"/>
      <protection locked="0"/>
    </xf>
    <xf numFmtId="165" fontId="22" fillId="0" borderId="11" xfId="28" applyNumberFormat="1" applyFont="1" applyBorder="1" applyAlignment="1" applyProtection="1">
      <alignment horizontal="center"/>
      <protection locked="0"/>
    </xf>
    <xf numFmtId="9" fontId="22" fillId="0" borderId="10" xfId="40" applyFont="1" applyBorder="1" applyAlignment="1" applyProtection="1">
      <alignment horizontal="center"/>
      <protection locked="0"/>
    </xf>
    <xf numFmtId="165" fontId="22" fillId="0" borderId="10" xfId="28" applyNumberFormat="1" applyFont="1" applyFill="1" applyBorder="1" applyAlignment="1" applyProtection="1">
      <alignment horizontal="center"/>
    </xf>
    <xf numFmtId="164" fontId="22" fillId="0" borderId="11" xfId="0" applyNumberFormat="1" applyFont="1" applyBorder="1" applyAlignment="1" applyProtection="1">
      <alignment horizontal="center"/>
      <protection locked="0"/>
    </xf>
    <xf numFmtId="166" fontId="22" fillId="0" borderId="11" xfId="0" applyNumberFormat="1" applyFont="1" applyBorder="1" applyAlignment="1" applyProtection="1">
      <alignment horizontal="center"/>
      <protection locked="0"/>
    </xf>
    <xf numFmtId="166" fontId="22" fillId="0" borderId="10" xfId="0" applyNumberFormat="1" applyFont="1" applyBorder="1" applyAlignment="1" applyProtection="1">
      <alignment horizontal="center"/>
      <protection locked="0"/>
    </xf>
    <xf numFmtId="9" fontId="22" fillId="0" borderId="11" xfId="0" applyNumberFormat="1" applyFont="1" applyFill="1" applyBorder="1" applyAlignment="1" applyProtection="1">
      <alignment horizontal="center"/>
    </xf>
    <xf numFmtId="49" fontId="22" fillId="0" borderId="0" xfId="0" applyNumberFormat="1" applyFont="1" applyBorder="1" applyAlignment="1" applyProtection="1">
      <alignment horizontal="center"/>
      <protection locked="0"/>
    </xf>
    <xf numFmtId="0" fontId="22" fillId="0" borderId="0" xfId="0" applyNumberFormat="1" applyFont="1" applyBorder="1" applyAlignment="1" applyProtection="1">
      <alignment horizontal="center"/>
      <protection locked="0"/>
    </xf>
    <xf numFmtId="165" fontId="22" fillId="0" borderId="0" xfId="28" applyNumberFormat="1" applyFont="1" applyBorder="1" applyAlignment="1" applyProtection="1">
      <alignment horizontal="center"/>
      <protection locked="0"/>
    </xf>
    <xf numFmtId="164" fontId="22" fillId="0" borderId="0" xfId="28" applyNumberFormat="1" applyFont="1" applyBorder="1" applyAlignment="1" applyProtection="1">
      <alignment horizontal="center"/>
      <protection locked="0"/>
    </xf>
    <xf numFmtId="165" fontId="22" fillId="0" borderId="0" xfId="28" applyNumberFormat="1" applyFont="1" applyFill="1" applyBorder="1" applyAlignment="1" applyProtection="1">
      <alignment horizontal="center"/>
    </xf>
    <xf numFmtId="166" fontId="22" fillId="0" borderId="0" xfId="0" applyNumberFormat="1" applyFont="1" applyBorder="1" applyAlignment="1" applyProtection="1">
      <alignment horizontal="center"/>
      <protection locked="0"/>
    </xf>
    <xf numFmtId="0" fontId="22" fillId="0" borderId="0" xfId="0" applyFont="1" applyBorder="1" applyProtection="1"/>
    <xf numFmtId="0" fontId="22" fillId="0" borderId="0" xfId="0" applyFont="1" applyBorder="1" applyAlignment="1" applyProtection="1">
      <alignment horizontal="center"/>
    </xf>
    <xf numFmtId="166" fontId="22" fillId="0" borderId="0" xfId="0" applyNumberFormat="1" applyFont="1" applyBorder="1" applyAlignment="1" applyProtection="1">
      <alignment horizontal="center"/>
    </xf>
    <xf numFmtId="0" fontId="22" fillId="0" borderId="0" xfId="0" applyFont="1" applyFill="1" applyProtection="1"/>
    <xf numFmtId="0" fontId="23" fillId="0" borderId="0" xfId="0" applyFont="1" applyFill="1" applyProtection="1"/>
    <xf numFmtId="0" fontId="3" fillId="0" borderId="0" xfId="0" applyFont="1" applyFill="1" applyProtection="1"/>
    <xf numFmtId="0" fontId="22" fillId="0" borderId="10" xfId="0" applyNumberFormat="1" applyFont="1" applyBorder="1" applyAlignment="1" applyProtection="1">
      <alignment horizontal="center"/>
      <protection locked="0"/>
    </xf>
    <xf numFmtId="44" fontId="22" fillId="0" borderId="10" xfId="28" applyFont="1" applyFill="1" applyBorder="1" applyAlignment="1" applyProtection="1">
      <alignment horizontal="left"/>
      <protection locked="0"/>
    </xf>
    <xf numFmtId="0" fontId="22" fillId="0" borderId="10" xfId="0" applyFont="1" applyFill="1" applyBorder="1" applyAlignment="1" applyProtection="1">
      <alignment horizontal="center"/>
    </xf>
    <xf numFmtId="166" fontId="22" fillId="0" borderId="10" xfId="28" applyNumberFormat="1" applyFont="1" applyBorder="1" applyAlignment="1" applyProtection="1">
      <alignment horizontal="center"/>
      <protection locked="0"/>
    </xf>
    <xf numFmtId="164" fontId="22" fillId="0" borderId="10" xfId="0" applyNumberFormat="1" applyFont="1" applyBorder="1" applyAlignment="1" applyProtection="1">
      <alignment horizontal="center"/>
      <protection locked="0"/>
    </xf>
    <xf numFmtId="0" fontId="22" fillId="0" borderId="11" xfId="0" applyFont="1" applyBorder="1" applyAlignment="1" applyProtection="1">
      <alignment horizontal="center"/>
    </xf>
    <xf numFmtId="9" fontId="22" fillId="0" borderId="10" xfId="0" applyNumberFormat="1" applyFont="1" applyFill="1" applyBorder="1" applyAlignment="1" applyProtection="1">
      <alignment horizontal="center"/>
    </xf>
    <xf numFmtId="49" fontId="21" fillId="25" borderId="11" xfId="0" applyNumberFormat="1" applyFont="1" applyFill="1" applyBorder="1" applyAlignment="1" applyProtection="1">
      <alignment horizontal="center" vertical="center" wrapText="1"/>
    </xf>
    <xf numFmtId="166" fontId="21" fillId="26" borderId="11" xfId="0" applyNumberFormat="1" applyFont="1" applyFill="1" applyBorder="1" applyAlignment="1" applyProtection="1">
      <alignment horizontal="center" vertical="center" wrapText="1"/>
    </xf>
    <xf numFmtId="166" fontId="21" fillId="27" borderId="11" xfId="0" applyNumberFormat="1" applyFont="1" applyFill="1" applyBorder="1" applyAlignment="1" applyProtection="1">
      <alignment horizontal="center" vertical="center" wrapText="1"/>
    </xf>
    <xf numFmtId="166" fontId="21" fillId="27" borderId="34" xfId="0" applyNumberFormat="1" applyFont="1" applyFill="1" applyBorder="1" applyAlignment="1" applyProtection="1">
      <alignment horizontal="center" vertical="center" wrapText="1"/>
    </xf>
    <xf numFmtId="166" fontId="21" fillId="27" borderId="35" xfId="0" applyNumberFormat="1" applyFont="1" applyFill="1" applyBorder="1" applyAlignment="1" applyProtection="1">
      <alignment horizontal="center" vertical="center" wrapText="1"/>
    </xf>
    <xf numFmtId="6" fontId="22" fillId="0" borderId="35" xfId="0" applyNumberFormat="1" applyFont="1" applyBorder="1" applyAlignment="1" applyProtection="1">
      <alignment horizontal="center"/>
    </xf>
    <xf numFmtId="166" fontId="21" fillId="26" borderId="34" xfId="0" applyNumberFormat="1" applyFont="1" applyFill="1" applyBorder="1" applyAlignment="1" applyProtection="1">
      <alignment horizontal="center" vertical="center" wrapText="1"/>
    </xf>
    <xf numFmtId="166" fontId="21" fillId="26" borderId="35" xfId="0" applyNumberFormat="1" applyFont="1" applyFill="1" applyBorder="1" applyAlignment="1" applyProtection="1">
      <alignment horizontal="center" vertical="center" wrapText="1"/>
    </xf>
    <xf numFmtId="166" fontId="22" fillId="0" borderId="36" xfId="0" applyNumberFormat="1" applyFont="1" applyBorder="1" applyAlignment="1" applyProtection="1">
      <alignment horizontal="center"/>
      <protection locked="0"/>
    </xf>
    <xf numFmtId="49" fontId="21" fillId="25" borderId="21" xfId="0" applyNumberFormat="1" applyFont="1" applyFill="1" applyBorder="1" applyAlignment="1" applyProtection="1">
      <alignment horizontal="center" vertical="center" wrapText="1"/>
    </xf>
    <xf numFmtId="0" fontId="22" fillId="0" borderId="36" xfId="0" applyNumberFormat="1" applyFont="1" applyBorder="1" applyAlignment="1" applyProtection="1">
      <alignment horizontal="center"/>
      <protection locked="0"/>
    </xf>
    <xf numFmtId="166" fontId="22" fillId="0" borderId="37" xfId="0" applyNumberFormat="1" applyFont="1" applyBorder="1" applyAlignment="1" applyProtection="1">
      <alignment horizontal="center"/>
      <protection locked="0"/>
    </xf>
    <xf numFmtId="0" fontId="22" fillId="0" borderId="34" xfId="0" applyNumberFormat="1" applyFont="1" applyBorder="1" applyAlignment="1" applyProtection="1">
      <alignment horizontal="center"/>
      <protection locked="0"/>
    </xf>
    <xf numFmtId="166" fontId="22" fillId="0" borderId="35" xfId="0" applyNumberFormat="1" applyFont="1" applyBorder="1" applyAlignment="1" applyProtection="1">
      <alignment horizontal="center"/>
      <protection locked="0"/>
    </xf>
    <xf numFmtId="0" fontId="24" fillId="0" borderId="11" xfId="0" applyFont="1" applyBorder="1" applyAlignment="1" applyProtection="1">
      <alignment horizontal="center" vertical="center"/>
    </xf>
    <xf numFmtId="0" fontId="24" fillId="0" borderId="11" xfId="0" applyFont="1" applyBorder="1" applyAlignment="1" applyProtection="1">
      <alignment horizontal="center" vertical="center" wrapText="1"/>
    </xf>
    <xf numFmtId="0" fontId="24" fillId="0" borderId="18" xfId="0" applyFont="1" applyBorder="1" applyProtection="1"/>
    <xf numFmtId="0" fontId="22" fillId="0" borderId="20" xfId="0" applyFont="1" applyBorder="1" applyProtection="1"/>
    <xf numFmtId="0" fontId="24" fillId="0" borderId="25" xfId="0" applyFont="1" applyBorder="1" applyAlignment="1" applyProtection="1">
      <alignment vertical="center"/>
    </xf>
    <xf numFmtId="166" fontId="24" fillId="0" borderId="23" xfId="28" applyNumberFormat="1" applyFont="1" applyBorder="1" applyAlignment="1" applyProtection="1">
      <alignment horizontal="center" vertical="center"/>
    </xf>
    <xf numFmtId="0" fontId="0" fillId="0" borderId="0" xfId="0" applyAlignment="1">
      <alignment vertical="center"/>
    </xf>
    <xf numFmtId="0" fontId="20" fillId="0" borderId="11" xfId="0" applyFont="1" applyBorder="1" applyAlignment="1" applyProtection="1">
      <alignment vertical="center"/>
    </xf>
    <xf numFmtId="0" fontId="24" fillId="0" borderId="26" xfId="0" applyFont="1" applyBorder="1" applyAlignment="1" applyProtection="1">
      <alignment vertical="center" wrapText="1"/>
    </xf>
    <xf numFmtId="166" fontId="24" fillId="0" borderId="24" xfId="28" applyNumberFormat="1" applyFont="1" applyBorder="1" applyAlignment="1" applyProtection="1">
      <alignment horizontal="center" vertical="center"/>
    </xf>
    <xf numFmtId="0" fontId="24" fillId="0" borderId="12" xfId="0" applyFont="1" applyFill="1" applyBorder="1" applyAlignment="1" applyProtection="1">
      <alignment vertical="center"/>
    </xf>
    <xf numFmtId="0" fontId="22" fillId="0" borderId="13" xfId="0" applyFont="1" applyBorder="1" applyAlignment="1">
      <alignment vertical="center"/>
    </xf>
    <xf numFmtId="167" fontId="0" fillId="0" borderId="0" xfId="28" applyNumberFormat="1" applyFont="1" applyAlignment="1">
      <alignment vertical="center"/>
    </xf>
    <xf numFmtId="9" fontId="22" fillId="0" borderId="10" xfId="40" applyNumberFormat="1" applyFont="1" applyBorder="1" applyAlignment="1" applyProtection="1">
      <alignment horizontal="center"/>
      <protection locked="0"/>
    </xf>
    <xf numFmtId="9" fontId="22" fillId="0" borderId="37" xfId="40" applyNumberFormat="1" applyFont="1" applyBorder="1" applyAlignment="1" applyProtection="1">
      <alignment horizontal="center"/>
      <protection locked="0"/>
    </xf>
    <xf numFmtId="168" fontId="22" fillId="0" borderId="36" xfId="40" applyNumberFormat="1" applyFont="1" applyBorder="1" applyAlignment="1" applyProtection="1">
      <alignment horizontal="center"/>
      <protection locked="0"/>
    </xf>
    <xf numFmtId="168" fontId="24" fillId="0" borderId="14" xfId="0" applyNumberFormat="1" applyFont="1" applyBorder="1" applyAlignment="1">
      <alignment horizontal="center" vertical="center"/>
    </xf>
    <xf numFmtId="9" fontId="24" fillId="0" borderId="14" xfId="0" applyNumberFormat="1" applyFont="1" applyBorder="1" applyAlignment="1">
      <alignment horizontal="center" vertical="center"/>
    </xf>
    <xf numFmtId="166" fontId="21" fillId="24" borderId="36" xfId="0" applyNumberFormat="1" applyFont="1" applyFill="1" applyBorder="1" applyAlignment="1" applyProtection="1">
      <alignment horizontal="center" vertical="center" wrapText="1"/>
    </xf>
    <xf numFmtId="166" fontId="21" fillId="24" borderId="10" xfId="0" applyNumberFormat="1" applyFont="1" applyFill="1" applyBorder="1" applyAlignment="1" applyProtection="1">
      <alignment horizontal="center" vertical="center" wrapText="1"/>
    </xf>
    <xf numFmtId="9" fontId="21" fillId="24" borderId="43" xfId="40" applyNumberFormat="1" applyFont="1" applyFill="1" applyBorder="1" applyAlignment="1" applyProtection="1">
      <alignment horizontal="center" wrapText="1"/>
    </xf>
    <xf numFmtId="9" fontId="21" fillId="24" borderId="44" xfId="40" applyNumberFormat="1" applyFont="1" applyFill="1" applyBorder="1" applyAlignment="1" applyProtection="1">
      <alignment horizontal="center" wrapText="1"/>
    </xf>
    <xf numFmtId="168" fontId="21" fillId="24" borderId="45" xfId="40" applyNumberFormat="1" applyFont="1" applyFill="1" applyBorder="1" applyAlignment="1" applyProtection="1">
      <alignment horizontal="center" wrapText="1"/>
    </xf>
    <xf numFmtId="166" fontId="21" fillId="24" borderId="29" xfId="0" applyNumberFormat="1" applyFont="1" applyFill="1" applyBorder="1" applyAlignment="1" applyProtection="1">
      <alignment horizontal="center" vertical="center" wrapText="1"/>
    </xf>
    <xf numFmtId="9" fontId="22" fillId="0" borderId="29" xfId="40" applyFont="1" applyBorder="1" applyAlignment="1" applyProtection="1">
      <alignment horizontal="center"/>
      <protection locked="0"/>
    </xf>
    <xf numFmtId="9" fontId="22" fillId="0" borderId="11" xfId="40" applyNumberFormat="1" applyFont="1" applyBorder="1" applyAlignment="1" applyProtection="1">
      <alignment horizontal="center"/>
      <protection locked="0"/>
    </xf>
    <xf numFmtId="166" fontId="22" fillId="0" borderId="34" xfId="0" applyNumberFormat="1" applyFont="1" applyBorder="1" applyAlignment="1" applyProtection="1">
      <alignment horizontal="center"/>
    </xf>
    <xf numFmtId="9" fontId="22" fillId="0" borderId="39" xfId="40" applyNumberFormat="1" applyFont="1" applyBorder="1" applyAlignment="1" applyProtection="1">
      <alignment horizontal="center"/>
      <protection locked="0"/>
    </xf>
    <xf numFmtId="0" fontId="22" fillId="0" borderId="0" xfId="0" applyFont="1" applyAlignment="1" applyProtection="1"/>
    <xf numFmtId="0" fontId="0" fillId="0" borderId="0" xfId="0" applyAlignment="1" applyProtection="1"/>
    <xf numFmtId="0" fontId="22" fillId="0" borderId="12" xfId="0" applyNumberFormat="1" applyFont="1" applyBorder="1" applyAlignment="1" applyProtection="1">
      <alignment horizontal="center"/>
      <protection locked="0"/>
    </xf>
    <xf numFmtId="0" fontId="22" fillId="0" borderId="14" xfId="0" applyNumberFormat="1" applyFont="1" applyBorder="1" applyAlignment="1" applyProtection="1">
      <alignment horizontal="center"/>
      <protection locked="0"/>
    </xf>
    <xf numFmtId="44" fontId="22" fillId="0" borderId="14" xfId="28" applyFont="1" applyFill="1" applyBorder="1" applyAlignment="1" applyProtection="1">
      <alignment horizontal="left"/>
      <protection locked="0"/>
    </xf>
    <xf numFmtId="0" fontId="22" fillId="0" borderId="14" xfId="0" applyFont="1" applyFill="1" applyBorder="1" applyAlignment="1" applyProtection="1">
      <alignment horizontal="center"/>
    </xf>
    <xf numFmtId="9" fontId="22" fillId="0" borderId="14" xfId="0" applyNumberFormat="1" applyFont="1" applyFill="1" applyBorder="1" applyAlignment="1" applyProtection="1">
      <alignment horizontal="center"/>
    </xf>
    <xf numFmtId="165" fontId="22" fillId="0" borderId="14" xfId="28" applyNumberFormat="1" applyFont="1" applyBorder="1" applyAlignment="1" applyProtection="1">
      <alignment horizontal="center"/>
      <protection locked="0"/>
    </xf>
    <xf numFmtId="165" fontId="22" fillId="0" borderId="39" xfId="28" applyNumberFormat="1" applyFont="1" applyBorder="1" applyAlignment="1" applyProtection="1">
      <alignment horizontal="center"/>
      <protection locked="0"/>
    </xf>
    <xf numFmtId="9" fontId="22" fillId="0" borderId="39" xfId="40" applyFont="1" applyBorder="1" applyAlignment="1" applyProtection="1">
      <alignment horizontal="center"/>
      <protection locked="0"/>
    </xf>
    <xf numFmtId="165" fontId="22" fillId="0" borderId="39" xfId="28" applyNumberFormat="1" applyFont="1" applyFill="1" applyBorder="1" applyAlignment="1" applyProtection="1">
      <alignment horizontal="center"/>
    </xf>
    <xf numFmtId="164" fontId="22" fillId="0" borderId="14" xfId="0" applyNumberFormat="1" applyFont="1" applyBorder="1" applyAlignment="1" applyProtection="1">
      <alignment horizontal="center"/>
      <protection locked="0"/>
    </xf>
    <xf numFmtId="166" fontId="22" fillId="0" borderId="14" xfId="0" applyNumberFormat="1" applyFont="1" applyBorder="1" applyAlignment="1" applyProtection="1">
      <alignment horizontal="center"/>
      <protection locked="0"/>
    </xf>
    <xf numFmtId="166" fontId="22" fillId="0" borderId="13" xfId="0" applyNumberFormat="1" applyFont="1" applyBorder="1" applyAlignment="1" applyProtection="1">
      <alignment horizontal="center"/>
      <protection locked="0"/>
    </xf>
    <xf numFmtId="166" fontId="22" fillId="0" borderId="38" xfId="0" applyNumberFormat="1" applyFont="1" applyBorder="1" applyAlignment="1" applyProtection="1">
      <alignment horizontal="center"/>
      <protection locked="0"/>
    </xf>
    <xf numFmtId="166" fontId="22" fillId="0" borderId="39" xfId="0" applyNumberFormat="1" applyFont="1" applyBorder="1" applyAlignment="1" applyProtection="1">
      <alignment horizontal="center"/>
      <protection locked="0"/>
    </xf>
    <xf numFmtId="9" fontId="22" fillId="0" borderId="40" xfId="40" applyNumberFormat="1" applyFont="1" applyBorder="1" applyAlignment="1" applyProtection="1">
      <alignment horizontal="center"/>
      <protection locked="0"/>
    </xf>
    <xf numFmtId="168" fontId="22" fillId="0" borderId="38" xfId="40" applyNumberFormat="1" applyFont="1" applyBorder="1" applyAlignment="1" applyProtection="1">
      <alignment horizontal="center"/>
      <protection locked="0"/>
    </xf>
    <xf numFmtId="9" fontId="22" fillId="0" borderId="46" xfId="40" applyFont="1" applyBorder="1" applyAlignment="1" applyProtection="1">
      <alignment horizontal="center"/>
      <protection locked="0"/>
    </xf>
    <xf numFmtId="166" fontId="22" fillId="0" borderId="12" xfId="0" applyNumberFormat="1" applyFont="1" applyBorder="1" applyAlignment="1" applyProtection="1">
      <alignment horizontal="center"/>
    </xf>
    <xf numFmtId="9" fontId="22" fillId="0" borderId="14" xfId="40" applyNumberFormat="1" applyFont="1" applyBorder="1" applyAlignment="1" applyProtection="1">
      <alignment horizontal="center"/>
      <protection locked="0"/>
    </xf>
    <xf numFmtId="0" fontId="22" fillId="0" borderId="14" xfId="0" applyFont="1" applyBorder="1" applyAlignment="1" applyProtection="1">
      <alignment horizontal="center"/>
    </xf>
    <xf numFmtId="6" fontId="22" fillId="0" borderId="13" xfId="0" applyNumberFormat="1" applyFont="1" applyBorder="1" applyAlignment="1" applyProtection="1">
      <alignment horizontal="center"/>
    </xf>
    <xf numFmtId="0" fontId="27" fillId="0" borderId="48" xfId="0" applyFont="1" applyBorder="1"/>
    <xf numFmtId="0" fontId="27" fillId="0" borderId="49" xfId="0" applyFont="1" applyBorder="1"/>
    <xf numFmtId="0" fontId="27" fillId="0" borderId="50" xfId="0" applyFont="1" applyBorder="1"/>
    <xf numFmtId="0" fontId="27" fillId="0" borderId="0" xfId="0" applyFont="1" applyBorder="1"/>
    <xf numFmtId="0" fontId="27" fillId="0" borderId="51" xfId="0" applyFont="1" applyBorder="1"/>
    <xf numFmtId="0" fontId="27" fillId="0" borderId="51" xfId="0" applyFont="1" applyBorder="1" applyAlignment="1">
      <alignment vertical="top" wrapText="1"/>
    </xf>
    <xf numFmtId="0" fontId="0" fillId="0" borderId="52" xfId="0" applyBorder="1"/>
    <xf numFmtId="0" fontId="0" fillId="0" borderId="53" xfId="0" applyBorder="1"/>
    <xf numFmtId="0" fontId="0" fillId="0" borderId="54" xfId="0" applyBorder="1"/>
    <xf numFmtId="0" fontId="28" fillId="0" borderId="0" xfId="0" applyFont="1"/>
    <xf numFmtId="0" fontId="26" fillId="0" borderId="47" xfId="0" applyFont="1" applyBorder="1"/>
    <xf numFmtId="0" fontId="29" fillId="0" borderId="0" xfId="0" applyFont="1"/>
    <xf numFmtId="0" fontId="27" fillId="0" borderId="0" xfId="0" applyFont="1" applyBorder="1" applyAlignment="1">
      <alignment wrapText="1"/>
    </xf>
    <xf numFmtId="0" fontId="27" fillId="0" borderId="51" xfId="0" applyFont="1" applyBorder="1" applyAlignment="1">
      <alignment wrapText="1"/>
    </xf>
    <xf numFmtId="0" fontId="21" fillId="27" borderId="32" xfId="0" applyFont="1" applyFill="1" applyBorder="1" applyAlignment="1" applyProtection="1">
      <alignment horizontal="center" vertical="center"/>
    </xf>
    <xf numFmtId="0" fontId="21" fillId="27" borderId="21" xfId="0" applyFont="1" applyFill="1" applyBorder="1" applyAlignment="1" applyProtection="1">
      <alignment horizontal="center" vertical="center"/>
    </xf>
    <xf numFmtId="0" fontId="21" fillId="27" borderId="33" xfId="0" applyFont="1" applyFill="1" applyBorder="1" applyAlignment="1" applyProtection="1">
      <alignment horizontal="center" vertical="center"/>
    </xf>
    <xf numFmtId="0" fontId="21" fillId="27" borderId="34" xfId="0" applyFont="1" applyFill="1" applyBorder="1" applyAlignment="1" applyProtection="1">
      <alignment horizontal="center" vertical="center"/>
    </xf>
    <xf numFmtId="0" fontId="21" fillId="27" borderId="11" xfId="0" applyFont="1" applyFill="1" applyBorder="1" applyAlignment="1" applyProtection="1">
      <alignment horizontal="center" vertical="center"/>
    </xf>
    <xf numFmtId="0" fontId="21" fillId="27" borderId="35" xfId="0" applyFont="1" applyFill="1" applyBorder="1" applyAlignment="1" applyProtection="1">
      <alignment horizontal="center" vertical="center"/>
    </xf>
    <xf numFmtId="49" fontId="21" fillId="25" borderId="33" xfId="0" applyNumberFormat="1" applyFont="1" applyFill="1" applyBorder="1" applyAlignment="1" applyProtection="1">
      <alignment horizontal="center" vertical="center" wrapText="1"/>
    </xf>
    <xf numFmtId="49" fontId="21" fillId="25" borderId="35" xfId="0" applyNumberFormat="1" applyFont="1" applyFill="1" applyBorder="1" applyAlignment="1" applyProtection="1">
      <alignment horizontal="center" vertical="center" wrapText="1"/>
    </xf>
    <xf numFmtId="166" fontId="21" fillId="24" borderId="20" xfId="0" applyNumberFormat="1" applyFont="1" applyFill="1" applyBorder="1" applyAlignment="1" applyProtection="1">
      <alignment horizontal="center" wrapText="1"/>
    </xf>
    <xf numFmtId="166" fontId="21" fillId="24" borderId="42" xfId="0" applyNumberFormat="1" applyFont="1" applyFill="1" applyBorder="1" applyAlignment="1" applyProtection="1">
      <alignment horizontal="center" wrapText="1"/>
    </xf>
    <xf numFmtId="166" fontId="21" fillId="24" borderId="31" xfId="0" applyNumberFormat="1" applyFont="1" applyFill="1" applyBorder="1" applyAlignment="1" applyProtection="1">
      <alignment horizontal="center" wrapText="1"/>
    </xf>
    <xf numFmtId="10" fontId="21" fillId="26" borderId="16" xfId="40" applyNumberFormat="1" applyFont="1" applyFill="1" applyBorder="1" applyAlignment="1" applyProtection="1">
      <alignment horizontal="center" wrapText="1"/>
    </xf>
    <xf numFmtId="10" fontId="21" fillId="26" borderId="27" xfId="40" applyNumberFormat="1" applyFont="1" applyFill="1" applyBorder="1" applyAlignment="1" applyProtection="1">
      <alignment horizontal="center" wrapText="1"/>
    </xf>
    <xf numFmtId="10" fontId="21" fillId="26" borderId="41" xfId="40" applyNumberFormat="1" applyFont="1" applyFill="1" applyBorder="1" applyAlignment="1" applyProtection="1">
      <alignment horizontal="center" wrapText="1"/>
    </xf>
    <xf numFmtId="10" fontId="21" fillId="26" borderId="18" xfId="40" applyNumberFormat="1" applyFont="1" applyFill="1" applyBorder="1" applyAlignment="1" applyProtection="1">
      <alignment horizontal="center" vertical="top" wrapText="1"/>
    </xf>
    <xf numFmtId="10" fontId="21" fillId="26" borderId="28" xfId="40" applyNumberFormat="1" applyFont="1" applyFill="1" applyBorder="1" applyAlignment="1" applyProtection="1">
      <alignment horizontal="center" vertical="top" wrapText="1"/>
    </xf>
    <xf numFmtId="10" fontId="21" fillId="26" borderId="30" xfId="40" applyNumberFormat="1" applyFont="1" applyFill="1" applyBorder="1" applyAlignment="1" applyProtection="1">
      <alignment horizontal="center" vertical="top" wrapText="1"/>
    </xf>
    <xf numFmtId="10" fontId="21" fillId="26" borderId="31" xfId="40" applyNumberFormat="1" applyFont="1" applyFill="1" applyBorder="1" applyAlignment="1" applyProtection="1">
      <alignment horizontal="center" wrapText="1"/>
    </xf>
    <xf numFmtId="10" fontId="21" fillId="26" borderId="17" xfId="40" applyNumberFormat="1" applyFont="1" applyFill="1" applyBorder="1" applyAlignment="1" applyProtection="1">
      <alignment horizontal="center" wrapText="1"/>
    </xf>
    <xf numFmtId="10" fontId="21" fillId="26" borderId="29" xfId="40" applyNumberFormat="1" applyFont="1" applyFill="1" applyBorder="1" applyAlignment="1" applyProtection="1">
      <alignment horizontal="center" vertical="top" wrapText="1"/>
    </xf>
    <xf numFmtId="10" fontId="21" fillId="26" borderId="19" xfId="40" applyNumberFormat="1" applyFont="1" applyFill="1" applyBorder="1" applyAlignment="1" applyProtection="1">
      <alignment horizontal="center" vertical="top" wrapText="1"/>
    </xf>
    <xf numFmtId="49" fontId="21" fillId="25" borderId="21" xfId="0" applyNumberFormat="1" applyFont="1" applyFill="1" applyBorder="1" applyAlignment="1" applyProtection="1">
      <alignment horizontal="center" vertical="center" wrapText="1"/>
    </xf>
    <xf numFmtId="49" fontId="21" fillId="25" borderId="11" xfId="0" applyNumberFormat="1" applyFont="1" applyFill="1" applyBorder="1" applyAlignment="1" applyProtection="1">
      <alignment horizontal="center" vertical="center" wrapText="1"/>
    </xf>
    <xf numFmtId="49" fontId="21" fillId="25" borderId="32" xfId="0" applyNumberFormat="1" applyFont="1" applyFill="1" applyBorder="1" applyAlignment="1" applyProtection="1">
      <alignment horizontal="center" vertical="center" wrapText="1"/>
    </xf>
    <xf numFmtId="49" fontId="21" fillId="25" borderId="34" xfId="0" applyNumberFormat="1" applyFont="1" applyFill="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4" fillId="0" borderId="22" xfId="0" applyFont="1" applyBorder="1" applyAlignment="1" applyProtection="1">
      <alignment horizontal="center" vertical="center" wrapText="1"/>
    </xf>
    <xf numFmtId="166" fontId="25" fillId="0" borderId="15" xfId="0" applyNumberFormat="1" applyFont="1" applyFill="1" applyBorder="1" applyAlignment="1" applyProtection="1">
      <alignment horizontal="center" vertical="center" wrapText="1"/>
    </xf>
    <xf numFmtId="0" fontId="24" fillId="0" borderId="21" xfId="0" applyFont="1" applyBorder="1" applyAlignment="1" applyProtection="1">
      <alignment horizontal="center"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1">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A3551-BF5F-1C4C-B6AD-439CC8052873}">
  <dimension ref="A1:C18"/>
  <sheetViews>
    <sheetView showGridLines="0" tabSelected="1" zoomScale="107" zoomScaleNormal="107" workbookViewId="0">
      <selection activeCell="C10" sqref="C10"/>
    </sheetView>
  </sheetViews>
  <sheetFormatPr defaultColWidth="11.5546875" defaultRowHeight="13.2" x14ac:dyDescent="0.25"/>
  <cols>
    <col min="1" max="2" width="3.77734375" customWidth="1"/>
    <col min="3" max="3" width="79.21875" customWidth="1"/>
  </cols>
  <sheetData>
    <row r="1" spans="1:3" x14ac:dyDescent="0.25">
      <c r="A1" s="130" t="s">
        <v>57</v>
      </c>
    </row>
    <row r="2" spans="1:3" ht="13.8" thickBot="1" x14ac:dyDescent="0.3"/>
    <row r="3" spans="1:3" ht="20.399999999999999" x14ac:dyDescent="0.35">
      <c r="A3" s="129" t="s">
        <v>44</v>
      </c>
      <c r="B3" s="119"/>
      <c r="C3" s="120"/>
    </row>
    <row r="4" spans="1:3" s="128" customFormat="1" ht="18" x14ac:dyDescent="0.35">
      <c r="A4" s="121" t="s">
        <v>58</v>
      </c>
      <c r="B4" s="122"/>
      <c r="C4" s="123"/>
    </row>
    <row r="5" spans="1:3" s="128" customFormat="1" ht="18" x14ac:dyDescent="0.35">
      <c r="A5" s="121" t="s">
        <v>54</v>
      </c>
      <c r="B5" s="122"/>
      <c r="C5" s="123"/>
    </row>
    <row r="6" spans="1:3" s="128" customFormat="1" ht="18" x14ac:dyDescent="0.35">
      <c r="A6" s="121" t="s">
        <v>55</v>
      </c>
      <c r="B6" s="122"/>
      <c r="C6" s="123"/>
    </row>
    <row r="7" spans="1:3" ht="18" x14ac:dyDescent="0.35">
      <c r="A7" s="121"/>
      <c r="B7" s="122"/>
      <c r="C7" s="123"/>
    </row>
    <row r="8" spans="1:3" ht="18" x14ac:dyDescent="0.35">
      <c r="A8" s="121" t="s">
        <v>47</v>
      </c>
      <c r="B8" s="122"/>
      <c r="C8" s="123"/>
    </row>
    <row r="9" spans="1:3" ht="18" x14ac:dyDescent="0.35">
      <c r="A9" s="121"/>
      <c r="B9" s="122" t="s">
        <v>45</v>
      </c>
      <c r="C9" s="123"/>
    </row>
    <row r="10" spans="1:3" ht="18" x14ac:dyDescent="0.35">
      <c r="A10" s="121"/>
      <c r="B10" s="122" t="s">
        <v>50</v>
      </c>
      <c r="C10" s="123"/>
    </row>
    <row r="11" spans="1:3" ht="18" customHeight="1" x14ac:dyDescent="0.35">
      <c r="A11" s="121"/>
      <c r="B11" s="122"/>
      <c r="C11" s="123" t="s">
        <v>46</v>
      </c>
    </row>
    <row r="12" spans="1:3" ht="54" customHeight="1" x14ac:dyDescent="0.35">
      <c r="A12" s="121"/>
      <c r="B12" s="122"/>
      <c r="C12" s="124" t="s">
        <v>51</v>
      </c>
    </row>
    <row r="13" spans="1:3" ht="54" customHeight="1" x14ac:dyDescent="0.35">
      <c r="A13" s="121"/>
      <c r="B13" s="131" t="s">
        <v>56</v>
      </c>
      <c r="C13" s="132"/>
    </row>
    <row r="14" spans="1:3" ht="18" x14ac:dyDescent="0.35">
      <c r="A14" s="121" t="s">
        <v>48</v>
      </c>
      <c r="B14" s="122"/>
      <c r="C14" s="123"/>
    </row>
    <row r="15" spans="1:3" ht="18" x14ac:dyDescent="0.35">
      <c r="A15" s="121"/>
      <c r="B15" s="122" t="s">
        <v>49</v>
      </c>
      <c r="C15" s="123"/>
    </row>
    <row r="16" spans="1:3" ht="18" x14ac:dyDescent="0.35">
      <c r="A16" s="121"/>
      <c r="B16" s="122" t="s">
        <v>52</v>
      </c>
      <c r="C16" s="123"/>
    </row>
    <row r="17" spans="1:3" ht="18" x14ac:dyDescent="0.35">
      <c r="A17" s="121"/>
      <c r="B17" s="122" t="s">
        <v>53</v>
      </c>
      <c r="C17" s="123"/>
    </row>
    <row r="18" spans="1:3" ht="13.8" thickBot="1" x14ac:dyDescent="0.3">
      <c r="A18" s="125"/>
      <c r="B18" s="126"/>
      <c r="C18" s="127"/>
    </row>
  </sheetData>
  <mergeCells count="1">
    <mergeCell ref="B13:C13"/>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625"/>
  <sheetViews>
    <sheetView showGridLines="0" showZeros="0" topLeftCell="M1" zoomScale="190" zoomScaleNormal="190" workbookViewId="0">
      <pane ySplit="3" topLeftCell="A4" activePane="bottomLeft" state="frozen"/>
      <selection activeCell="C1" sqref="C1"/>
      <selection pane="bottomLeft" activeCell="R1" sqref="R1:T1"/>
    </sheetView>
  </sheetViews>
  <sheetFormatPr defaultColWidth="9.109375" defaultRowHeight="13.2" x14ac:dyDescent="0.25"/>
  <cols>
    <col min="1" max="1" width="8.109375" style="8" customWidth="1"/>
    <col min="2" max="2" width="7.33203125" style="9" customWidth="1"/>
    <col min="3" max="3" width="10.33203125" style="9" customWidth="1"/>
    <col min="4" max="4" width="10.77734375" style="20" customWidth="1"/>
    <col min="5" max="5" width="8.77734375" style="20" customWidth="1"/>
    <col min="6" max="6" width="10.77734375" style="1" customWidth="1"/>
    <col min="7" max="7" width="12.77734375" style="1" hidden="1" customWidth="1"/>
    <col min="8" max="8" width="8.77734375" style="1" customWidth="1"/>
    <col min="9" max="9" width="10.77734375" style="1" customWidth="1"/>
    <col min="10" max="10" width="10.77734375" style="3" customWidth="1"/>
    <col min="11" max="11" width="10.77734375" style="18" customWidth="1"/>
    <col min="12" max="12" width="10.77734375" style="3" customWidth="1"/>
    <col min="13" max="14" width="12.77734375" style="2" customWidth="1"/>
    <col min="15" max="21" width="8.77734375" style="2" customWidth="1"/>
    <col min="22" max="23" width="8.77734375" style="1" customWidth="1"/>
    <col min="24" max="24" width="10.77734375" style="22" customWidth="1"/>
    <col min="25" max="26" width="10.77734375" style="1" customWidth="1"/>
    <col min="27" max="28" width="10.77734375" style="22" customWidth="1"/>
    <col min="29" max="16384" width="9.109375" style="1"/>
  </cols>
  <sheetData>
    <row r="1" spans="1:29" s="18" customFormat="1" ht="27.75" customHeight="1" thickBot="1" x14ac:dyDescent="0.35">
      <c r="A1" s="156" t="s">
        <v>6</v>
      </c>
      <c r="B1" s="154" t="s">
        <v>27</v>
      </c>
      <c r="C1" s="154" t="s">
        <v>20</v>
      </c>
      <c r="D1" s="154" t="s">
        <v>21</v>
      </c>
      <c r="E1" s="154" t="s">
        <v>22</v>
      </c>
      <c r="F1" s="154" t="s">
        <v>2</v>
      </c>
      <c r="G1" s="63" t="s">
        <v>19</v>
      </c>
      <c r="H1" s="154" t="s">
        <v>18</v>
      </c>
      <c r="I1" s="154" t="s">
        <v>8</v>
      </c>
      <c r="J1" s="154" t="s">
        <v>43</v>
      </c>
      <c r="K1" s="154" t="s">
        <v>4</v>
      </c>
      <c r="L1" s="154" t="s">
        <v>28</v>
      </c>
      <c r="M1" s="154" t="s">
        <v>1</v>
      </c>
      <c r="N1" s="139" t="s">
        <v>0</v>
      </c>
      <c r="O1" s="144">
        <v>2.5000000000000001E-2</v>
      </c>
      <c r="P1" s="145"/>
      <c r="Q1" s="146"/>
      <c r="R1" s="150">
        <v>3.5000000000000003E-2</v>
      </c>
      <c r="S1" s="145"/>
      <c r="T1" s="151"/>
      <c r="U1" s="141" t="s">
        <v>38</v>
      </c>
      <c r="V1" s="142"/>
      <c r="W1" s="143"/>
      <c r="X1" s="133" t="s">
        <v>31</v>
      </c>
      <c r="Y1" s="134"/>
      <c r="Z1" s="134"/>
      <c r="AA1" s="134"/>
      <c r="AB1" s="135"/>
      <c r="AC1" s="44"/>
    </row>
    <row r="2" spans="1:29" s="18" customFormat="1" ht="19.5" customHeight="1" thickBot="1" x14ac:dyDescent="0.35">
      <c r="A2" s="157"/>
      <c r="B2" s="155"/>
      <c r="C2" s="155"/>
      <c r="D2" s="155"/>
      <c r="E2" s="155"/>
      <c r="F2" s="155"/>
      <c r="G2" s="54"/>
      <c r="H2" s="155"/>
      <c r="I2" s="155"/>
      <c r="J2" s="155"/>
      <c r="K2" s="155"/>
      <c r="L2" s="155"/>
      <c r="M2" s="155"/>
      <c r="N2" s="140"/>
      <c r="O2" s="147" t="s">
        <v>33</v>
      </c>
      <c r="P2" s="148"/>
      <c r="Q2" s="149"/>
      <c r="R2" s="152" t="s">
        <v>33</v>
      </c>
      <c r="S2" s="148"/>
      <c r="T2" s="153"/>
      <c r="U2" s="88">
        <v>7.0000000000000007E-2</v>
      </c>
      <c r="V2" s="89">
        <v>0.04</v>
      </c>
      <c r="W2" s="90">
        <v>5.0000000000000001E-3</v>
      </c>
      <c r="X2" s="136"/>
      <c r="Y2" s="137"/>
      <c r="Z2" s="137"/>
      <c r="AA2" s="137"/>
      <c r="AB2" s="138"/>
      <c r="AC2" s="44"/>
    </row>
    <row r="3" spans="1:29" s="46" customFormat="1" ht="46.5" customHeight="1" x14ac:dyDescent="0.3">
      <c r="A3" s="157"/>
      <c r="B3" s="155"/>
      <c r="C3" s="155"/>
      <c r="D3" s="155"/>
      <c r="E3" s="155"/>
      <c r="F3" s="155"/>
      <c r="G3" s="54" t="s">
        <v>7</v>
      </c>
      <c r="H3" s="155" t="s">
        <v>3</v>
      </c>
      <c r="I3" s="155"/>
      <c r="J3" s="155" t="s">
        <v>14</v>
      </c>
      <c r="K3" s="155" t="s">
        <v>4</v>
      </c>
      <c r="L3" s="155" t="s">
        <v>5</v>
      </c>
      <c r="M3" s="155"/>
      <c r="N3" s="140"/>
      <c r="O3" s="60" t="s">
        <v>9</v>
      </c>
      <c r="P3" s="55" t="s">
        <v>10</v>
      </c>
      <c r="Q3" s="55" t="s">
        <v>29</v>
      </c>
      <c r="R3" s="55" t="s">
        <v>9</v>
      </c>
      <c r="S3" s="55" t="s">
        <v>10</v>
      </c>
      <c r="T3" s="61" t="s">
        <v>29</v>
      </c>
      <c r="U3" s="86" t="s">
        <v>11</v>
      </c>
      <c r="V3" s="87" t="s">
        <v>32</v>
      </c>
      <c r="W3" s="91" t="s">
        <v>10</v>
      </c>
      <c r="X3" s="57" t="s">
        <v>41</v>
      </c>
      <c r="Y3" s="56" t="s">
        <v>30</v>
      </c>
      <c r="Z3" s="56" t="s">
        <v>39</v>
      </c>
      <c r="AA3" s="56" t="s">
        <v>40</v>
      </c>
      <c r="AB3" s="58" t="s">
        <v>42</v>
      </c>
      <c r="AC3" s="45"/>
    </row>
    <row r="4" spans="1:29" s="97" customFormat="1" ht="13.95" customHeight="1" x14ac:dyDescent="0.3">
      <c r="A4" s="64">
        <v>203</v>
      </c>
      <c r="B4" s="47">
        <v>3</v>
      </c>
      <c r="C4" s="48"/>
      <c r="D4" s="49" t="s">
        <v>23</v>
      </c>
      <c r="E4" s="53">
        <v>0.6</v>
      </c>
      <c r="F4" s="50">
        <v>1447</v>
      </c>
      <c r="G4" s="27">
        <v>0</v>
      </c>
      <c r="H4" s="27">
        <v>130</v>
      </c>
      <c r="I4" s="29">
        <f t="shared" ref="I4:I35" si="0">F4/(N4/12)</f>
        <v>0.39624837406722802</v>
      </c>
      <c r="J4" s="81" t="str">
        <f>IF(I4&lt;=30%,"A",IF(AND(I4&gt;30%,I4&lt;=50%),"B",IF(I4&gt;50%,"C")))</f>
        <v>B</v>
      </c>
      <c r="K4" s="30">
        <f t="shared" ref="K4:K35" si="1">F4+G4+H4</f>
        <v>1577</v>
      </c>
      <c r="L4" s="51">
        <v>38197</v>
      </c>
      <c r="M4" s="33">
        <v>30908</v>
      </c>
      <c r="N4" s="65">
        <v>43821</v>
      </c>
      <c r="O4" s="62">
        <f t="shared" ref="O4:O35" si="2">ROUNDDOWN(F4*$O$1,0)</f>
        <v>36</v>
      </c>
      <c r="P4" s="29">
        <f t="shared" ref="P4:P35" si="3">(F4+O4)/(N4/12)</f>
        <v>0.40610666118984051</v>
      </c>
      <c r="Q4" s="81" t="str">
        <f>IF(P4&lt;=30%,"A",IF(AND(P4&gt;30%,P4&lt;=50%),"B",IF(P4&gt;50%,"C")))</f>
        <v>B</v>
      </c>
      <c r="R4" s="33">
        <f t="shared" ref="R4:R35" si="4">ROUNDDOWN(F4*$R$1,0)</f>
        <v>50</v>
      </c>
      <c r="S4" s="29">
        <f t="shared" ref="S4:S35" si="5">(R4+F4)/(N4/12)</f>
        <v>0.4099404395153009</v>
      </c>
      <c r="T4" s="82" t="str">
        <f>IF(S4&lt;=30%,"A",IF(AND(S4&gt;30%,S4&lt;=50%),"B",IF(S4&gt;50%,"C")))</f>
        <v>B</v>
      </c>
      <c r="U4" s="83">
        <f>IF(I4&lt;=30%,$U$2,IF(AND(I4&gt;30%,I4&lt;=50%),$V$2,IF(I4&gt;50%,$W$2)))</f>
        <v>0.04</v>
      </c>
      <c r="V4" s="33">
        <f t="shared" ref="V4:V35" si="6">ROUNDDOWN(IF(I4&lt;=30%,F4*$U$2,IF(AND(I4&gt;30%,I4&lt;=50%),F4*$V$2,IF(I4&gt;50%,F4*$W$2))),0)</f>
        <v>57</v>
      </c>
      <c r="W4" s="92">
        <f t="shared" ref="W4:W35" si="7">(V4+F4)/(N4/12)</f>
        <v>0.4118573286780311</v>
      </c>
      <c r="X4" s="94">
        <f t="shared" ref="X4:X35" si="8">F4+V4</f>
        <v>1504</v>
      </c>
      <c r="Y4" s="93" t="str">
        <f t="shared" ref="Y4:Y40" si="9">IF(W4&lt;=30%,"A",IF(AND(W4&gt;30%,W4&lt;=50%),"B",IF(W4&gt;50%,"C")))</f>
        <v>B</v>
      </c>
      <c r="Z4" s="32">
        <v>2157</v>
      </c>
      <c r="AA4" s="52" t="str">
        <f t="shared" ref="AA4:AA35" si="10">IF(AND(O4+F4&lt;=Z4,R4+F4&lt;=Z4,V4+F4&lt;=Z4), "Okay","Not Okay")</f>
        <v>Okay</v>
      </c>
      <c r="AB4" s="59">
        <f t="shared" ref="AB4:AB35" si="11">Z4-X4</f>
        <v>653</v>
      </c>
      <c r="AC4" s="96"/>
    </row>
    <row r="5" spans="1:29" s="97" customFormat="1" ht="13.95" customHeight="1" x14ac:dyDescent="0.3">
      <c r="A5" s="66">
        <v>207</v>
      </c>
      <c r="B5" s="24">
        <v>1</v>
      </c>
      <c r="C5" s="25"/>
      <c r="D5" s="26" t="s">
        <v>23</v>
      </c>
      <c r="E5" s="34">
        <v>0.6</v>
      </c>
      <c r="F5" s="28">
        <v>1085</v>
      </c>
      <c r="G5" s="27">
        <v>0</v>
      </c>
      <c r="H5" s="28">
        <v>69</v>
      </c>
      <c r="I5" s="29">
        <f t="shared" si="0"/>
        <v>0.28240499739718894</v>
      </c>
      <c r="J5" s="81" t="str">
        <f t="shared" ref="J5:J68" si="12">IF(I5&lt;=30%,"A",IF(AND(I5&gt;30%,I5&lt;=50%),"B",IF(I5&gt;50%,"C")))</f>
        <v>A</v>
      </c>
      <c r="K5" s="30">
        <f t="shared" si="1"/>
        <v>1154</v>
      </c>
      <c r="L5" s="31">
        <v>40542</v>
      </c>
      <c r="M5" s="32">
        <v>33775.19</v>
      </c>
      <c r="N5" s="67">
        <v>46104</v>
      </c>
      <c r="O5" s="62">
        <f t="shared" si="2"/>
        <v>27</v>
      </c>
      <c r="P5" s="29">
        <f t="shared" si="3"/>
        <v>0.2894325871941697</v>
      </c>
      <c r="Q5" s="81" t="str">
        <f t="shared" ref="Q5:Q68" si="13">IF(P5&lt;=30%,"A",IF(AND(P5&gt;30%,P5&lt;=50%),"B",IF(P5&gt;50%,"C")))</f>
        <v>A</v>
      </c>
      <c r="R5" s="33">
        <f t="shared" si="4"/>
        <v>37</v>
      </c>
      <c r="S5" s="29">
        <f t="shared" si="5"/>
        <v>0.29203539823008851</v>
      </c>
      <c r="T5" s="82" t="str">
        <f t="shared" ref="T5:T68" si="14">IF(S5&lt;=30%,"A",IF(AND(S5&gt;30%,S5&lt;=50%),"B",IF(S5&gt;50%,"C")))</f>
        <v>A</v>
      </c>
      <c r="U5" s="83">
        <f t="shared" ref="U5:U23" si="15">IF(I5&lt;=30%,$U$2,IF(AND(I5&gt;30%,I5&lt;=50%),$V$2,IF(I5&gt;50%,$W$2)))</f>
        <v>7.0000000000000007E-2</v>
      </c>
      <c r="V5" s="33">
        <f t="shared" si="6"/>
        <v>75</v>
      </c>
      <c r="W5" s="92">
        <f t="shared" si="7"/>
        <v>0.3019260801665799</v>
      </c>
      <c r="X5" s="94">
        <f t="shared" si="8"/>
        <v>1160</v>
      </c>
      <c r="Y5" s="93" t="str">
        <f t="shared" si="9"/>
        <v>B</v>
      </c>
      <c r="Z5" s="32">
        <v>1557</v>
      </c>
      <c r="AA5" s="52" t="str">
        <f t="shared" si="10"/>
        <v>Okay</v>
      </c>
      <c r="AB5" s="59">
        <f t="shared" si="11"/>
        <v>397</v>
      </c>
      <c r="AC5" s="96"/>
    </row>
    <row r="6" spans="1:29" s="97" customFormat="1" ht="13.95" customHeight="1" x14ac:dyDescent="0.3">
      <c r="A6" s="66">
        <v>217</v>
      </c>
      <c r="B6" s="24">
        <v>2</v>
      </c>
      <c r="C6" s="25"/>
      <c r="D6" s="26" t="s">
        <v>23</v>
      </c>
      <c r="E6" s="34">
        <v>0.6</v>
      </c>
      <c r="F6" s="28">
        <v>1310</v>
      </c>
      <c r="G6" s="27">
        <v>0</v>
      </c>
      <c r="H6" s="28">
        <v>93</v>
      </c>
      <c r="I6" s="29">
        <f t="shared" si="0"/>
        <v>0.18637958835246135</v>
      </c>
      <c r="J6" s="81" t="str">
        <f t="shared" si="12"/>
        <v>A</v>
      </c>
      <c r="K6" s="30">
        <f t="shared" si="1"/>
        <v>1403</v>
      </c>
      <c r="L6" s="31">
        <v>35405</v>
      </c>
      <c r="M6" s="32">
        <v>27514</v>
      </c>
      <c r="N6" s="67">
        <v>84344</v>
      </c>
      <c r="O6" s="62">
        <f t="shared" si="2"/>
        <v>32</v>
      </c>
      <c r="P6" s="29">
        <f t="shared" si="3"/>
        <v>0.19093237219007872</v>
      </c>
      <c r="Q6" s="81" t="str">
        <f t="shared" si="13"/>
        <v>A</v>
      </c>
      <c r="R6" s="33">
        <f t="shared" si="4"/>
        <v>45</v>
      </c>
      <c r="S6" s="29">
        <f t="shared" si="5"/>
        <v>0.19278194062411078</v>
      </c>
      <c r="T6" s="82" t="str">
        <f t="shared" si="14"/>
        <v>A</v>
      </c>
      <c r="U6" s="83">
        <f t="shared" si="15"/>
        <v>7.0000000000000007E-2</v>
      </c>
      <c r="V6" s="33">
        <f t="shared" si="6"/>
        <v>91</v>
      </c>
      <c r="W6" s="92">
        <f t="shared" si="7"/>
        <v>0.19932656739068574</v>
      </c>
      <c r="X6" s="94">
        <f t="shared" si="8"/>
        <v>1401</v>
      </c>
      <c r="Y6" s="93" t="str">
        <f t="shared" si="9"/>
        <v>A</v>
      </c>
      <c r="Z6" s="32">
        <v>1867</v>
      </c>
      <c r="AA6" s="52" t="str">
        <f t="shared" si="10"/>
        <v>Okay</v>
      </c>
      <c r="AB6" s="59">
        <f t="shared" si="11"/>
        <v>466</v>
      </c>
      <c r="AC6" s="96"/>
    </row>
    <row r="7" spans="1:29" s="97" customFormat="1" ht="13.95" customHeight="1" x14ac:dyDescent="0.3">
      <c r="A7" s="66">
        <v>219</v>
      </c>
      <c r="B7" s="24">
        <v>3</v>
      </c>
      <c r="C7" s="25"/>
      <c r="D7" s="26" t="s">
        <v>23</v>
      </c>
      <c r="E7" s="34">
        <v>0.6</v>
      </c>
      <c r="F7" s="28">
        <v>830</v>
      </c>
      <c r="G7" s="27">
        <v>0</v>
      </c>
      <c r="H7" s="28">
        <v>130</v>
      </c>
      <c r="I7" s="29">
        <f t="shared" si="0"/>
        <v>7.7359223300970878E-2</v>
      </c>
      <c r="J7" s="81" t="str">
        <f t="shared" si="12"/>
        <v>A</v>
      </c>
      <c r="K7" s="30">
        <f t="shared" si="1"/>
        <v>960</v>
      </c>
      <c r="L7" s="31">
        <v>36220</v>
      </c>
      <c r="M7" s="32">
        <v>21914</v>
      </c>
      <c r="N7" s="67">
        <v>128750</v>
      </c>
      <c r="O7" s="62">
        <f t="shared" si="2"/>
        <v>20</v>
      </c>
      <c r="P7" s="29">
        <f t="shared" si="3"/>
        <v>7.9223300970873795E-2</v>
      </c>
      <c r="Q7" s="81" t="str">
        <f t="shared" si="13"/>
        <v>A</v>
      </c>
      <c r="R7" s="33">
        <f t="shared" si="4"/>
        <v>29</v>
      </c>
      <c r="S7" s="29">
        <f t="shared" si="5"/>
        <v>8.0062135922330108E-2</v>
      </c>
      <c r="T7" s="82" t="str">
        <f t="shared" si="14"/>
        <v>A</v>
      </c>
      <c r="U7" s="83">
        <f t="shared" si="15"/>
        <v>7.0000000000000007E-2</v>
      </c>
      <c r="V7" s="33">
        <f t="shared" si="6"/>
        <v>58</v>
      </c>
      <c r="W7" s="92">
        <f t="shared" si="7"/>
        <v>8.2765048543689324E-2</v>
      </c>
      <c r="X7" s="94">
        <f t="shared" si="8"/>
        <v>888</v>
      </c>
      <c r="Y7" s="93" t="str">
        <f t="shared" si="9"/>
        <v>A</v>
      </c>
      <c r="Z7" s="32">
        <v>2157</v>
      </c>
      <c r="AA7" s="52" t="str">
        <f t="shared" si="10"/>
        <v>Okay</v>
      </c>
      <c r="AB7" s="59">
        <f t="shared" si="11"/>
        <v>1269</v>
      </c>
      <c r="AC7" s="96"/>
    </row>
    <row r="8" spans="1:29" s="97" customFormat="1" ht="13.95" customHeight="1" x14ac:dyDescent="0.3">
      <c r="A8" s="66">
        <v>225</v>
      </c>
      <c r="B8" s="24">
        <v>2</v>
      </c>
      <c r="C8" s="25"/>
      <c r="D8" s="26" t="s">
        <v>23</v>
      </c>
      <c r="E8" s="34">
        <v>0.6</v>
      </c>
      <c r="F8" s="28">
        <v>1310</v>
      </c>
      <c r="G8" s="27">
        <v>0</v>
      </c>
      <c r="H8" s="28">
        <v>93</v>
      </c>
      <c r="I8" s="29">
        <f t="shared" si="0"/>
        <v>0.18914918961845287</v>
      </c>
      <c r="J8" s="81" t="str">
        <f t="shared" si="12"/>
        <v>A</v>
      </c>
      <c r="K8" s="30">
        <f t="shared" si="1"/>
        <v>1403</v>
      </c>
      <c r="L8" s="31">
        <v>38200</v>
      </c>
      <c r="M8" s="32">
        <v>52660</v>
      </c>
      <c r="N8" s="67">
        <v>83109</v>
      </c>
      <c r="O8" s="62">
        <f t="shared" si="2"/>
        <v>32</v>
      </c>
      <c r="P8" s="29">
        <f t="shared" si="3"/>
        <v>0.19376962783814028</v>
      </c>
      <c r="Q8" s="81" t="str">
        <f t="shared" si="13"/>
        <v>A</v>
      </c>
      <c r="R8" s="33">
        <f t="shared" si="4"/>
        <v>45</v>
      </c>
      <c r="S8" s="29">
        <f t="shared" si="5"/>
        <v>0.19564668086488829</v>
      </c>
      <c r="T8" s="82" t="str">
        <f t="shared" si="14"/>
        <v>A</v>
      </c>
      <c r="U8" s="83">
        <f t="shared" si="15"/>
        <v>7.0000000000000007E-2</v>
      </c>
      <c r="V8" s="33">
        <f t="shared" si="6"/>
        <v>91</v>
      </c>
      <c r="W8" s="92">
        <f t="shared" si="7"/>
        <v>0.20228856080568891</v>
      </c>
      <c r="X8" s="94">
        <f t="shared" si="8"/>
        <v>1401</v>
      </c>
      <c r="Y8" s="93" t="str">
        <f t="shared" si="9"/>
        <v>A</v>
      </c>
      <c r="Z8" s="32">
        <v>1867</v>
      </c>
      <c r="AA8" s="52" t="str">
        <f t="shared" si="10"/>
        <v>Okay</v>
      </c>
      <c r="AB8" s="59">
        <f t="shared" si="11"/>
        <v>466</v>
      </c>
      <c r="AC8" s="96"/>
    </row>
    <row r="9" spans="1:29" s="97" customFormat="1" ht="13.95" customHeight="1" x14ac:dyDescent="0.3">
      <c r="A9" s="66">
        <v>305</v>
      </c>
      <c r="B9" s="24">
        <v>3</v>
      </c>
      <c r="C9" s="25"/>
      <c r="D9" s="26" t="s">
        <v>23</v>
      </c>
      <c r="E9" s="34">
        <v>0.6</v>
      </c>
      <c r="F9" s="28">
        <v>1447</v>
      </c>
      <c r="G9" s="27">
        <v>0</v>
      </c>
      <c r="H9" s="28">
        <v>130</v>
      </c>
      <c r="I9" s="29">
        <f t="shared" si="0"/>
        <v>0.17951925562160764</v>
      </c>
      <c r="J9" s="81" t="str">
        <f t="shared" si="12"/>
        <v>A</v>
      </c>
      <c r="K9" s="30">
        <f t="shared" si="1"/>
        <v>1577</v>
      </c>
      <c r="L9" s="31">
        <v>34300</v>
      </c>
      <c r="M9" s="32">
        <v>24540</v>
      </c>
      <c r="N9" s="67">
        <v>96725</v>
      </c>
      <c r="O9" s="62">
        <f t="shared" si="2"/>
        <v>36</v>
      </c>
      <c r="P9" s="29">
        <f t="shared" si="3"/>
        <v>0.18398552597570431</v>
      </c>
      <c r="Q9" s="81" t="str">
        <f t="shared" si="13"/>
        <v>A</v>
      </c>
      <c r="R9" s="33">
        <f t="shared" si="4"/>
        <v>50</v>
      </c>
      <c r="S9" s="29">
        <f t="shared" si="5"/>
        <v>0.18572240889118635</v>
      </c>
      <c r="T9" s="82" t="str">
        <f t="shared" si="14"/>
        <v>A</v>
      </c>
      <c r="U9" s="83">
        <f t="shared" si="15"/>
        <v>7.0000000000000007E-2</v>
      </c>
      <c r="V9" s="33">
        <f t="shared" si="6"/>
        <v>101</v>
      </c>
      <c r="W9" s="92">
        <f t="shared" si="7"/>
        <v>0.19204962522615662</v>
      </c>
      <c r="X9" s="94">
        <f t="shared" si="8"/>
        <v>1548</v>
      </c>
      <c r="Y9" s="93" t="str">
        <f t="shared" si="9"/>
        <v>A</v>
      </c>
      <c r="Z9" s="32">
        <v>2157</v>
      </c>
      <c r="AA9" s="52" t="str">
        <f t="shared" si="10"/>
        <v>Okay</v>
      </c>
      <c r="AB9" s="59">
        <f t="shared" si="11"/>
        <v>609</v>
      </c>
      <c r="AC9" s="96"/>
    </row>
    <row r="10" spans="1:29" s="97" customFormat="1" ht="13.95" customHeight="1" x14ac:dyDescent="0.3">
      <c r="A10" s="66">
        <v>308</v>
      </c>
      <c r="B10" s="24">
        <v>2</v>
      </c>
      <c r="C10" s="25"/>
      <c r="D10" s="26" t="s">
        <v>23</v>
      </c>
      <c r="E10" s="34">
        <v>0.5</v>
      </c>
      <c r="F10" s="28">
        <v>1310</v>
      </c>
      <c r="G10" s="27">
        <v>0</v>
      </c>
      <c r="H10" s="28">
        <v>93</v>
      </c>
      <c r="I10" s="29">
        <f t="shared" si="0"/>
        <v>1.0916666666666666</v>
      </c>
      <c r="J10" s="81" t="str">
        <f t="shared" si="12"/>
        <v>C</v>
      </c>
      <c r="K10" s="30">
        <f t="shared" si="1"/>
        <v>1403</v>
      </c>
      <c r="L10" s="31">
        <v>34973</v>
      </c>
      <c r="M10" s="32">
        <v>26786</v>
      </c>
      <c r="N10" s="67">
        <v>14400</v>
      </c>
      <c r="O10" s="62">
        <f t="shared" si="2"/>
        <v>32</v>
      </c>
      <c r="P10" s="29">
        <f t="shared" si="3"/>
        <v>1.1183333333333334</v>
      </c>
      <c r="Q10" s="81" t="str">
        <f t="shared" si="13"/>
        <v>C</v>
      </c>
      <c r="R10" s="33">
        <f t="shared" si="4"/>
        <v>45</v>
      </c>
      <c r="S10" s="29">
        <f t="shared" si="5"/>
        <v>1.1291666666666667</v>
      </c>
      <c r="T10" s="82" t="str">
        <f t="shared" si="14"/>
        <v>C</v>
      </c>
      <c r="U10" s="83">
        <f t="shared" si="15"/>
        <v>5.0000000000000001E-3</v>
      </c>
      <c r="V10" s="33">
        <f t="shared" si="6"/>
        <v>6</v>
      </c>
      <c r="W10" s="92">
        <f t="shared" si="7"/>
        <v>1.0966666666666667</v>
      </c>
      <c r="X10" s="94">
        <f t="shared" si="8"/>
        <v>1316</v>
      </c>
      <c r="Y10" s="93" t="str">
        <f t="shared" si="9"/>
        <v>C</v>
      </c>
      <c r="Z10" s="32">
        <v>1556</v>
      </c>
      <c r="AA10" s="52" t="str">
        <f t="shared" si="10"/>
        <v>Okay</v>
      </c>
      <c r="AB10" s="59">
        <f t="shared" si="11"/>
        <v>240</v>
      </c>
      <c r="AC10" s="96"/>
    </row>
    <row r="11" spans="1:29" s="97" customFormat="1" ht="13.95" customHeight="1" x14ac:dyDescent="0.3">
      <c r="A11" s="66">
        <v>309</v>
      </c>
      <c r="B11" s="24">
        <v>1</v>
      </c>
      <c r="C11" s="25"/>
      <c r="D11" s="26" t="s">
        <v>23</v>
      </c>
      <c r="E11" s="34">
        <v>0.6</v>
      </c>
      <c r="F11" s="28">
        <v>1085</v>
      </c>
      <c r="G11" s="27">
        <v>0</v>
      </c>
      <c r="H11" s="28">
        <v>69</v>
      </c>
      <c r="I11" s="29">
        <f t="shared" si="0"/>
        <v>0.41313660161827703</v>
      </c>
      <c r="J11" s="81" t="str">
        <f t="shared" si="12"/>
        <v>B</v>
      </c>
      <c r="K11" s="30">
        <f t="shared" si="1"/>
        <v>1154</v>
      </c>
      <c r="L11" s="31">
        <v>40358</v>
      </c>
      <c r="M11" s="32">
        <v>36401.440000000002</v>
      </c>
      <c r="N11" s="67">
        <v>31515</v>
      </c>
      <c r="O11" s="62">
        <f t="shared" si="2"/>
        <v>27</v>
      </c>
      <c r="P11" s="29">
        <f t="shared" si="3"/>
        <v>0.423417420276059</v>
      </c>
      <c r="Q11" s="81" t="str">
        <f t="shared" si="13"/>
        <v>B</v>
      </c>
      <c r="R11" s="33">
        <f t="shared" si="4"/>
        <v>37</v>
      </c>
      <c r="S11" s="29">
        <f t="shared" si="5"/>
        <v>0.42722513089005237</v>
      </c>
      <c r="T11" s="82" t="str">
        <f t="shared" si="14"/>
        <v>B</v>
      </c>
      <c r="U11" s="83">
        <f t="shared" si="15"/>
        <v>0.04</v>
      </c>
      <c r="V11" s="33">
        <f t="shared" si="6"/>
        <v>43</v>
      </c>
      <c r="W11" s="92">
        <f t="shared" si="7"/>
        <v>0.42950975725844837</v>
      </c>
      <c r="X11" s="94">
        <f t="shared" si="8"/>
        <v>1128</v>
      </c>
      <c r="Y11" s="93" t="str">
        <f t="shared" si="9"/>
        <v>B</v>
      </c>
      <c r="Z11" s="32">
        <v>1557</v>
      </c>
      <c r="AA11" s="52" t="str">
        <f t="shared" si="10"/>
        <v>Okay</v>
      </c>
      <c r="AB11" s="59">
        <f t="shared" si="11"/>
        <v>429</v>
      </c>
      <c r="AC11" s="96"/>
    </row>
    <row r="12" spans="1:29" s="97" customFormat="1" ht="13.95" customHeight="1" x14ac:dyDescent="0.3">
      <c r="A12" s="66">
        <v>310</v>
      </c>
      <c r="B12" s="24">
        <v>0.5</v>
      </c>
      <c r="C12" s="25"/>
      <c r="D12" s="26" t="s">
        <v>23</v>
      </c>
      <c r="E12" s="34">
        <v>0.5</v>
      </c>
      <c r="F12" s="28">
        <v>1094</v>
      </c>
      <c r="G12" s="27">
        <v>0</v>
      </c>
      <c r="H12" s="28">
        <v>58</v>
      </c>
      <c r="I12" s="29">
        <f t="shared" si="0"/>
        <v>0.33465038619388715</v>
      </c>
      <c r="J12" s="81" t="str">
        <f t="shared" si="12"/>
        <v>B</v>
      </c>
      <c r="K12" s="30">
        <f t="shared" si="1"/>
        <v>1152</v>
      </c>
      <c r="L12" s="31">
        <v>43024</v>
      </c>
      <c r="M12" s="32">
        <v>39228.910000000003</v>
      </c>
      <c r="N12" s="67">
        <v>39229</v>
      </c>
      <c r="O12" s="62">
        <f t="shared" si="2"/>
        <v>27</v>
      </c>
      <c r="P12" s="29">
        <f t="shared" si="3"/>
        <v>0.34290958219684414</v>
      </c>
      <c r="Q12" s="81" t="str">
        <f t="shared" si="13"/>
        <v>B</v>
      </c>
      <c r="R12" s="33">
        <f t="shared" si="4"/>
        <v>38</v>
      </c>
      <c r="S12" s="29">
        <f t="shared" si="5"/>
        <v>0.34627443982767847</v>
      </c>
      <c r="T12" s="82" t="str">
        <f t="shared" si="14"/>
        <v>B</v>
      </c>
      <c r="U12" s="83">
        <f t="shared" si="15"/>
        <v>0.04</v>
      </c>
      <c r="V12" s="33">
        <f t="shared" si="6"/>
        <v>43</v>
      </c>
      <c r="W12" s="92">
        <f t="shared" si="7"/>
        <v>0.34780392056896681</v>
      </c>
      <c r="X12" s="94">
        <f t="shared" si="8"/>
        <v>1137</v>
      </c>
      <c r="Y12" s="93" t="str">
        <f t="shared" si="9"/>
        <v>B</v>
      </c>
      <c r="Z12" s="32">
        <v>1211</v>
      </c>
      <c r="AA12" s="52" t="str">
        <f t="shared" si="10"/>
        <v>Okay</v>
      </c>
      <c r="AB12" s="59">
        <f t="shared" si="11"/>
        <v>74</v>
      </c>
      <c r="AC12" s="96"/>
    </row>
    <row r="13" spans="1:29" s="97" customFormat="1" ht="13.95" customHeight="1" x14ac:dyDescent="0.3">
      <c r="A13" s="66">
        <v>317</v>
      </c>
      <c r="B13" s="24">
        <v>2</v>
      </c>
      <c r="C13" s="25"/>
      <c r="D13" s="26" t="s">
        <v>23</v>
      </c>
      <c r="E13" s="34">
        <v>0.5</v>
      </c>
      <c r="F13" s="28">
        <v>664</v>
      </c>
      <c r="G13" s="27">
        <v>0</v>
      </c>
      <c r="H13" s="28">
        <v>93</v>
      </c>
      <c r="I13" s="29">
        <f t="shared" si="0"/>
        <v>0.1076407651572463</v>
      </c>
      <c r="J13" s="81" t="str">
        <f t="shared" si="12"/>
        <v>A</v>
      </c>
      <c r="K13" s="30">
        <f t="shared" si="1"/>
        <v>757</v>
      </c>
      <c r="L13" s="31">
        <v>39552</v>
      </c>
      <c r="M13" s="32">
        <v>14844.96</v>
      </c>
      <c r="N13" s="67">
        <v>74024</v>
      </c>
      <c r="O13" s="62">
        <f t="shared" si="2"/>
        <v>16</v>
      </c>
      <c r="P13" s="29">
        <f t="shared" si="3"/>
        <v>0.11023451853452934</v>
      </c>
      <c r="Q13" s="81" t="str">
        <f t="shared" si="13"/>
        <v>A</v>
      </c>
      <c r="R13" s="33">
        <f t="shared" si="4"/>
        <v>23</v>
      </c>
      <c r="S13" s="29">
        <f t="shared" si="5"/>
        <v>0.11136928563709067</v>
      </c>
      <c r="T13" s="82" t="str">
        <f t="shared" si="14"/>
        <v>A</v>
      </c>
      <c r="U13" s="83">
        <f t="shared" si="15"/>
        <v>7.0000000000000007E-2</v>
      </c>
      <c r="V13" s="33">
        <f t="shared" si="6"/>
        <v>46</v>
      </c>
      <c r="W13" s="92">
        <f t="shared" si="7"/>
        <v>0.11509780611693504</v>
      </c>
      <c r="X13" s="94">
        <f t="shared" si="8"/>
        <v>710</v>
      </c>
      <c r="Y13" s="93" t="str">
        <f t="shared" si="9"/>
        <v>A</v>
      </c>
      <c r="Z13" s="32">
        <v>1556</v>
      </c>
      <c r="AA13" s="52" t="str">
        <f t="shared" si="10"/>
        <v>Okay</v>
      </c>
      <c r="AB13" s="59">
        <f t="shared" si="11"/>
        <v>846</v>
      </c>
      <c r="AC13" s="96"/>
    </row>
    <row r="14" spans="1:29" s="97" customFormat="1" ht="13.95" customHeight="1" x14ac:dyDescent="0.3">
      <c r="A14" s="66">
        <v>325</v>
      </c>
      <c r="B14" s="24">
        <v>2</v>
      </c>
      <c r="C14" s="25"/>
      <c r="D14" s="26" t="s">
        <v>23</v>
      </c>
      <c r="E14" s="34">
        <v>0.6</v>
      </c>
      <c r="F14" s="28">
        <v>1310</v>
      </c>
      <c r="G14" s="27">
        <v>0</v>
      </c>
      <c r="H14" s="28">
        <v>93</v>
      </c>
      <c r="I14" s="29">
        <f t="shared" si="0"/>
        <v>0.12650791479225179</v>
      </c>
      <c r="J14" s="81" t="str">
        <f t="shared" si="12"/>
        <v>A</v>
      </c>
      <c r="K14" s="30">
        <f t="shared" si="1"/>
        <v>1403</v>
      </c>
      <c r="L14" s="31">
        <v>40913</v>
      </c>
      <c r="M14" s="32">
        <v>43499.13</v>
      </c>
      <c r="N14" s="67">
        <v>124261</v>
      </c>
      <c r="O14" s="62">
        <f t="shared" si="2"/>
        <v>32</v>
      </c>
      <c r="P14" s="29">
        <f t="shared" si="3"/>
        <v>0.12959818446656635</v>
      </c>
      <c r="Q14" s="81" t="str">
        <f t="shared" si="13"/>
        <v>A</v>
      </c>
      <c r="R14" s="33">
        <f t="shared" si="4"/>
        <v>45</v>
      </c>
      <c r="S14" s="29">
        <f t="shared" si="5"/>
        <v>0.13085360652175662</v>
      </c>
      <c r="T14" s="82" t="str">
        <f t="shared" si="14"/>
        <v>A</v>
      </c>
      <c r="U14" s="83">
        <f t="shared" si="15"/>
        <v>7.0000000000000007E-2</v>
      </c>
      <c r="V14" s="33">
        <f t="shared" si="6"/>
        <v>91</v>
      </c>
      <c r="W14" s="92">
        <f t="shared" si="7"/>
        <v>0.13529586917858377</v>
      </c>
      <c r="X14" s="94">
        <f t="shared" si="8"/>
        <v>1401</v>
      </c>
      <c r="Y14" s="93" t="str">
        <f t="shared" si="9"/>
        <v>A</v>
      </c>
      <c r="Z14" s="32">
        <v>1867</v>
      </c>
      <c r="AA14" s="52" t="str">
        <f t="shared" si="10"/>
        <v>Okay</v>
      </c>
      <c r="AB14" s="59">
        <f t="shared" si="11"/>
        <v>466</v>
      </c>
      <c r="AC14" s="96"/>
    </row>
    <row r="15" spans="1:29" s="97" customFormat="1" ht="13.95" customHeight="1" x14ac:dyDescent="0.3">
      <c r="A15" s="66">
        <v>409</v>
      </c>
      <c r="B15" s="24">
        <v>1</v>
      </c>
      <c r="C15" s="25"/>
      <c r="D15" s="26" t="s">
        <v>23</v>
      </c>
      <c r="E15" s="34">
        <v>0.5</v>
      </c>
      <c r="F15" s="28">
        <v>1085</v>
      </c>
      <c r="G15" s="27">
        <v>0</v>
      </c>
      <c r="H15" s="28">
        <v>69</v>
      </c>
      <c r="I15" s="29">
        <f t="shared" si="0"/>
        <v>0.29991016515790203</v>
      </c>
      <c r="J15" s="81" t="str">
        <f t="shared" si="12"/>
        <v>A</v>
      </c>
      <c r="K15" s="30">
        <f t="shared" si="1"/>
        <v>1154</v>
      </c>
      <c r="L15" s="31">
        <v>37253</v>
      </c>
      <c r="M15" s="32">
        <v>30840.66</v>
      </c>
      <c r="N15" s="67">
        <v>43413</v>
      </c>
      <c r="O15" s="62">
        <f t="shared" si="2"/>
        <v>27</v>
      </c>
      <c r="P15" s="29">
        <f t="shared" si="3"/>
        <v>0.30737336742450416</v>
      </c>
      <c r="Q15" s="81" t="str">
        <f t="shared" si="13"/>
        <v>B</v>
      </c>
      <c r="R15" s="33">
        <f t="shared" si="4"/>
        <v>37</v>
      </c>
      <c r="S15" s="29">
        <f t="shared" si="5"/>
        <v>0.31013751641213461</v>
      </c>
      <c r="T15" s="82" t="str">
        <f t="shared" si="14"/>
        <v>B</v>
      </c>
      <c r="U15" s="83">
        <f t="shared" si="15"/>
        <v>7.0000000000000007E-2</v>
      </c>
      <c r="V15" s="33">
        <f t="shared" si="6"/>
        <v>75</v>
      </c>
      <c r="W15" s="92">
        <f t="shared" si="7"/>
        <v>0.32064128256513025</v>
      </c>
      <c r="X15" s="94">
        <f t="shared" si="8"/>
        <v>1160</v>
      </c>
      <c r="Y15" s="93" t="str">
        <f t="shared" si="9"/>
        <v>B</v>
      </c>
      <c r="Z15" s="32">
        <v>1297</v>
      </c>
      <c r="AA15" s="52" t="str">
        <f t="shared" si="10"/>
        <v>Okay</v>
      </c>
      <c r="AB15" s="59">
        <f t="shared" si="11"/>
        <v>137</v>
      </c>
      <c r="AC15" s="96"/>
    </row>
    <row r="16" spans="1:29" s="97" customFormat="1" ht="13.95" customHeight="1" x14ac:dyDescent="0.3">
      <c r="A16" s="66">
        <v>416</v>
      </c>
      <c r="B16" s="24">
        <v>3</v>
      </c>
      <c r="C16" s="25"/>
      <c r="D16" s="26" t="s">
        <v>23</v>
      </c>
      <c r="E16" s="34">
        <v>0.6</v>
      </c>
      <c r="F16" s="28">
        <v>1447</v>
      </c>
      <c r="G16" s="27">
        <v>0</v>
      </c>
      <c r="H16" s="28">
        <v>130</v>
      </c>
      <c r="I16" s="29">
        <f t="shared" si="0"/>
        <v>0.19665001868650833</v>
      </c>
      <c r="J16" s="81" t="str">
        <f t="shared" si="12"/>
        <v>A</v>
      </c>
      <c r="K16" s="30">
        <f t="shared" si="1"/>
        <v>1577</v>
      </c>
      <c r="L16" s="31">
        <v>34301</v>
      </c>
      <c r="M16" s="32">
        <v>29104</v>
      </c>
      <c r="N16" s="67">
        <v>88299</v>
      </c>
      <c r="O16" s="62">
        <f t="shared" si="2"/>
        <v>36</v>
      </c>
      <c r="P16" s="29">
        <f t="shared" si="3"/>
        <v>0.20154248632487345</v>
      </c>
      <c r="Q16" s="81" t="str">
        <f t="shared" si="13"/>
        <v>A</v>
      </c>
      <c r="R16" s="33">
        <f t="shared" si="4"/>
        <v>50</v>
      </c>
      <c r="S16" s="29">
        <f t="shared" si="5"/>
        <v>0.20344511262868209</v>
      </c>
      <c r="T16" s="82" t="str">
        <f t="shared" si="14"/>
        <v>A</v>
      </c>
      <c r="U16" s="83">
        <f t="shared" si="15"/>
        <v>7.0000000000000007E-2</v>
      </c>
      <c r="V16" s="33">
        <f t="shared" si="6"/>
        <v>101</v>
      </c>
      <c r="W16" s="92">
        <f t="shared" si="7"/>
        <v>0.21037610844969931</v>
      </c>
      <c r="X16" s="94">
        <f t="shared" si="8"/>
        <v>1548</v>
      </c>
      <c r="Y16" s="93" t="str">
        <f t="shared" si="9"/>
        <v>A</v>
      </c>
      <c r="Z16" s="32">
        <v>2157</v>
      </c>
      <c r="AA16" s="52" t="str">
        <f t="shared" si="10"/>
        <v>Okay</v>
      </c>
      <c r="AB16" s="59">
        <f t="shared" si="11"/>
        <v>609</v>
      </c>
      <c r="AC16" s="96"/>
    </row>
    <row r="17" spans="1:29" s="97" customFormat="1" ht="13.95" customHeight="1" x14ac:dyDescent="0.3">
      <c r="A17" s="66">
        <v>419</v>
      </c>
      <c r="B17" s="24">
        <v>3</v>
      </c>
      <c r="C17" s="25"/>
      <c r="D17" s="26" t="s">
        <v>23</v>
      </c>
      <c r="E17" s="34">
        <v>0.6</v>
      </c>
      <c r="F17" s="28">
        <v>1676</v>
      </c>
      <c r="G17" s="27">
        <v>0</v>
      </c>
      <c r="H17" s="28">
        <v>130</v>
      </c>
      <c r="I17" s="29">
        <f t="shared" si="0"/>
        <v>0.17220210115332255</v>
      </c>
      <c r="J17" s="81" t="str">
        <f t="shared" si="12"/>
        <v>A</v>
      </c>
      <c r="K17" s="30">
        <f t="shared" si="1"/>
        <v>1806</v>
      </c>
      <c r="L17" s="31">
        <v>41974</v>
      </c>
      <c r="M17" s="32">
        <v>62893.48</v>
      </c>
      <c r="N17" s="67">
        <v>116793</v>
      </c>
      <c r="O17" s="62">
        <f t="shared" si="2"/>
        <v>41</v>
      </c>
      <c r="P17" s="29">
        <f t="shared" si="3"/>
        <v>0.17641468238678687</v>
      </c>
      <c r="Q17" s="81" t="str">
        <f t="shared" si="13"/>
        <v>A</v>
      </c>
      <c r="R17" s="33">
        <f t="shared" si="4"/>
        <v>58</v>
      </c>
      <c r="S17" s="29">
        <f t="shared" si="5"/>
        <v>0.17816136241041844</v>
      </c>
      <c r="T17" s="82" t="str">
        <f t="shared" si="14"/>
        <v>A</v>
      </c>
      <c r="U17" s="83">
        <f t="shared" si="15"/>
        <v>7.0000000000000007E-2</v>
      </c>
      <c r="V17" s="33">
        <f t="shared" si="6"/>
        <v>117</v>
      </c>
      <c r="W17" s="92">
        <f t="shared" si="7"/>
        <v>0.18422336955125734</v>
      </c>
      <c r="X17" s="94">
        <f t="shared" si="8"/>
        <v>1793</v>
      </c>
      <c r="Y17" s="93" t="str">
        <f t="shared" si="9"/>
        <v>A</v>
      </c>
      <c r="Z17" s="32">
        <v>2157</v>
      </c>
      <c r="AA17" s="52" t="str">
        <f t="shared" si="10"/>
        <v>Okay</v>
      </c>
      <c r="AB17" s="59">
        <f t="shared" si="11"/>
        <v>364</v>
      </c>
      <c r="AC17" s="96"/>
    </row>
    <row r="18" spans="1:29" s="97" customFormat="1" ht="13.95" customHeight="1" x14ac:dyDescent="0.3">
      <c r="A18" s="66">
        <v>425</v>
      </c>
      <c r="B18" s="24">
        <v>2</v>
      </c>
      <c r="C18" s="25"/>
      <c r="D18" s="26" t="s">
        <v>23</v>
      </c>
      <c r="E18" s="34">
        <v>0.6</v>
      </c>
      <c r="F18" s="28">
        <v>1310</v>
      </c>
      <c r="G18" s="27">
        <v>0</v>
      </c>
      <c r="H18" s="28">
        <v>93</v>
      </c>
      <c r="I18" s="29">
        <f t="shared" si="0"/>
        <v>0.32692787621662089</v>
      </c>
      <c r="J18" s="81" t="str">
        <f t="shared" si="12"/>
        <v>B</v>
      </c>
      <c r="K18" s="30">
        <f t="shared" si="1"/>
        <v>1403</v>
      </c>
      <c r="L18" s="31">
        <v>40754</v>
      </c>
      <c r="M18" s="32">
        <v>40800.29</v>
      </c>
      <c r="N18" s="67">
        <v>48084</v>
      </c>
      <c r="O18" s="62">
        <f t="shared" si="2"/>
        <v>32</v>
      </c>
      <c r="P18" s="29">
        <f t="shared" si="3"/>
        <v>0.33491390067382082</v>
      </c>
      <c r="Q18" s="81" t="str">
        <f t="shared" si="13"/>
        <v>B</v>
      </c>
      <c r="R18" s="33">
        <f t="shared" si="4"/>
        <v>45</v>
      </c>
      <c r="S18" s="29">
        <f t="shared" si="5"/>
        <v>0.33815822310955829</v>
      </c>
      <c r="T18" s="82" t="str">
        <f t="shared" si="14"/>
        <v>B</v>
      </c>
      <c r="U18" s="83">
        <f t="shared" si="15"/>
        <v>0.04</v>
      </c>
      <c r="V18" s="33">
        <f t="shared" si="6"/>
        <v>52</v>
      </c>
      <c r="W18" s="92">
        <f t="shared" si="7"/>
        <v>0.33990516595957077</v>
      </c>
      <c r="X18" s="94">
        <f t="shared" si="8"/>
        <v>1362</v>
      </c>
      <c r="Y18" s="93" t="str">
        <f t="shared" si="9"/>
        <v>B</v>
      </c>
      <c r="Z18" s="32">
        <v>1867</v>
      </c>
      <c r="AA18" s="52" t="str">
        <f t="shared" si="10"/>
        <v>Okay</v>
      </c>
      <c r="AB18" s="59">
        <f t="shared" si="11"/>
        <v>505</v>
      </c>
      <c r="AC18" s="96"/>
    </row>
    <row r="19" spans="1:29" s="97" customFormat="1" ht="13.95" customHeight="1" x14ac:dyDescent="0.3">
      <c r="A19" s="66">
        <v>501</v>
      </c>
      <c r="B19" s="24">
        <v>1</v>
      </c>
      <c r="C19" s="25"/>
      <c r="D19" s="26" t="s">
        <v>23</v>
      </c>
      <c r="E19" s="34">
        <v>0.5</v>
      </c>
      <c r="F19" s="28">
        <v>1085</v>
      </c>
      <c r="G19" s="27">
        <v>0</v>
      </c>
      <c r="H19" s="28">
        <v>69</v>
      </c>
      <c r="I19" s="29">
        <f t="shared" si="0"/>
        <v>0.60272197018794549</v>
      </c>
      <c r="J19" s="81" t="str">
        <f t="shared" si="12"/>
        <v>C</v>
      </c>
      <c r="K19" s="30">
        <f t="shared" si="1"/>
        <v>1154</v>
      </c>
      <c r="L19" s="31">
        <v>41348</v>
      </c>
      <c r="M19" s="32">
        <v>27328.48</v>
      </c>
      <c r="N19" s="67">
        <v>21602</v>
      </c>
      <c r="O19" s="62">
        <f t="shared" si="2"/>
        <v>27</v>
      </c>
      <c r="P19" s="29">
        <f t="shared" si="3"/>
        <v>0.61772058142764552</v>
      </c>
      <c r="Q19" s="81" t="str">
        <f t="shared" si="13"/>
        <v>C</v>
      </c>
      <c r="R19" s="33">
        <f t="shared" si="4"/>
        <v>37</v>
      </c>
      <c r="S19" s="29">
        <f t="shared" si="5"/>
        <v>0.62327562262753444</v>
      </c>
      <c r="T19" s="82" t="str">
        <f t="shared" si="14"/>
        <v>C</v>
      </c>
      <c r="U19" s="83">
        <f t="shared" si="15"/>
        <v>5.0000000000000001E-3</v>
      </c>
      <c r="V19" s="33">
        <f t="shared" si="6"/>
        <v>5</v>
      </c>
      <c r="W19" s="92">
        <f t="shared" si="7"/>
        <v>0.60549949078789</v>
      </c>
      <c r="X19" s="94">
        <f t="shared" si="8"/>
        <v>1090</v>
      </c>
      <c r="Y19" s="93" t="str">
        <f t="shared" si="9"/>
        <v>C</v>
      </c>
      <c r="Z19" s="32">
        <v>1297</v>
      </c>
      <c r="AA19" s="52" t="str">
        <f t="shared" si="10"/>
        <v>Okay</v>
      </c>
      <c r="AB19" s="59">
        <f t="shared" si="11"/>
        <v>207</v>
      </c>
      <c r="AC19" s="96"/>
    </row>
    <row r="20" spans="1:29" s="97" customFormat="1" ht="13.95" customHeight="1" x14ac:dyDescent="0.3">
      <c r="A20" s="66">
        <v>502</v>
      </c>
      <c r="B20" s="24">
        <v>2</v>
      </c>
      <c r="C20" s="25"/>
      <c r="D20" s="26" t="s">
        <v>23</v>
      </c>
      <c r="E20" s="34">
        <v>0.6</v>
      </c>
      <c r="F20" s="28">
        <v>1310</v>
      </c>
      <c r="G20" s="27">
        <v>0</v>
      </c>
      <c r="H20" s="28">
        <v>93</v>
      </c>
      <c r="I20" s="29">
        <f t="shared" si="0"/>
        <v>0.2276380381424041</v>
      </c>
      <c r="J20" s="81" t="str">
        <f t="shared" si="12"/>
        <v>A</v>
      </c>
      <c r="K20" s="30">
        <f t="shared" si="1"/>
        <v>1403</v>
      </c>
      <c r="L20" s="31">
        <v>35462</v>
      </c>
      <c r="M20" s="32">
        <v>25200</v>
      </c>
      <c r="N20" s="67">
        <v>69057</v>
      </c>
      <c r="O20" s="62">
        <f t="shared" si="2"/>
        <v>32</v>
      </c>
      <c r="P20" s="29">
        <f t="shared" si="3"/>
        <v>0.23319866197489031</v>
      </c>
      <c r="Q20" s="81" t="str">
        <f t="shared" si="13"/>
        <v>A</v>
      </c>
      <c r="R20" s="33">
        <f t="shared" si="4"/>
        <v>45</v>
      </c>
      <c r="S20" s="29">
        <f t="shared" si="5"/>
        <v>0.23545766540683782</v>
      </c>
      <c r="T20" s="82" t="str">
        <f t="shared" si="14"/>
        <v>A</v>
      </c>
      <c r="U20" s="83">
        <f t="shared" si="15"/>
        <v>7.0000000000000007E-2</v>
      </c>
      <c r="V20" s="33">
        <f t="shared" si="6"/>
        <v>91</v>
      </c>
      <c r="W20" s="92">
        <f t="shared" si="7"/>
        <v>0.24345106216603676</v>
      </c>
      <c r="X20" s="94">
        <f t="shared" si="8"/>
        <v>1401</v>
      </c>
      <c r="Y20" s="93" t="str">
        <f t="shared" si="9"/>
        <v>A</v>
      </c>
      <c r="Z20" s="32">
        <v>1867</v>
      </c>
      <c r="AA20" s="52" t="str">
        <f t="shared" si="10"/>
        <v>Okay</v>
      </c>
      <c r="AB20" s="59">
        <f t="shared" si="11"/>
        <v>466</v>
      </c>
      <c r="AC20" s="96"/>
    </row>
    <row r="21" spans="1:29" s="97" customFormat="1" ht="13.95" customHeight="1" x14ac:dyDescent="0.3">
      <c r="A21" s="66">
        <v>505</v>
      </c>
      <c r="B21" s="24">
        <v>1</v>
      </c>
      <c r="C21" s="25"/>
      <c r="D21" s="26" t="s">
        <v>23</v>
      </c>
      <c r="E21" s="34">
        <v>0.5</v>
      </c>
      <c r="F21" s="28">
        <v>1085</v>
      </c>
      <c r="G21" s="27">
        <v>0</v>
      </c>
      <c r="H21" s="28">
        <v>69</v>
      </c>
      <c r="I21" s="29">
        <f t="shared" si="0"/>
        <v>0.44978754275054411</v>
      </c>
      <c r="J21" s="81" t="str">
        <f t="shared" si="12"/>
        <v>B</v>
      </c>
      <c r="K21" s="30">
        <f t="shared" si="1"/>
        <v>1154</v>
      </c>
      <c r="L21" s="31">
        <v>40717</v>
      </c>
      <c r="M21" s="32">
        <v>27988.240000000002</v>
      </c>
      <c r="N21" s="67">
        <v>28947</v>
      </c>
      <c r="O21" s="62">
        <f t="shared" si="2"/>
        <v>27</v>
      </c>
      <c r="P21" s="29">
        <f t="shared" si="3"/>
        <v>0.460980412477977</v>
      </c>
      <c r="Q21" s="81" t="str">
        <f t="shared" si="13"/>
        <v>B</v>
      </c>
      <c r="R21" s="33">
        <f t="shared" si="4"/>
        <v>37</v>
      </c>
      <c r="S21" s="29">
        <f t="shared" si="5"/>
        <v>0.46512591978443363</v>
      </c>
      <c r="T21" s="82" t="str">
        <f t="shared" si="14"/>
        <v>B</v>
      </c>
      <c r="U21" s="83">
        <f t="shared" si="15"/>
        <v>0.04</v>
      </c>
      <c r="V21" s="33">
        <f t="shared" si="6"/>
        <v>43</v>
      </c>
      <c r="W21" s="92">
        <f t="shared" si="7"/>
        <v>0.46761322416830758</v>
      </c>
      <c r="X21" s="94">
        <f t="shared" si="8"/>
        <v>1128</v>
      </c>
      <c r="Y21" s="93" t="str">
        <f t="shared" si="9"/>
        <v>B</v>
      </c>
      <c r="Z21" s="32">
        <v>1297</v>
      </c>
      <c r="AA21" s="52" t="str">
        <f t="shared" si="10"/>
        <v>Okay</v>
      </c>
      <c r="AB21" s="59">
        <f t="shared" si="11"/>
        <v>169</v>
      </c>
      <c r="AC21" s="96"/>
    </row>
    <row r="22" spans="1:29" s="97" customFormat="1" ht="13.95" customHeight="1" x14ac:dyDescent="0.3">
      <c r="A22" s="66">
        <v>506</v>
      </c>
      <c r="B22" s="24">
        <v>1</v>
      </c>
      <c r="C22" s="25"/>
      <c r="D22" s="26" t="s">
        <v>23</v>
      </c>
      <c r="E22" s="34">
        <v>0.6</v>
      </c>
      <c r="F22" s="28">
        <v>653</v>
      </c>
      <c r="G22" s="27">
        <v>0</v>
      </c>
      <c r="H22" s="28">
        <v>69</v>
      </c>
      <c r="I22" s="29">
        <f t="shared" si="0"/>
        <v>0.10690313778990451</v>
      </c>
      <c r="J22" s="81" t="str">
        <f t="shared" si="12"/>
        <v>A</v>
      </c>
      <c r="K22" s="30">
        <f t="shared" si="1"/>
        <v>722</v>
      </c>
      <c r="L22" s="31">
        <v>38415</v>
      </c>
      <c r="M22" s="32">
        <v>38249.800000000003</v>
      </c>
      <c r="N22" s="67">
        <v>73300</v>
      </c>
      <c r="O22" s="62">
        <f t="shared" si="2"/>
        <v>16</v>
      </c>
      <c r="P22" s="29">
        <f t="shared" si="3"/>
        <v>0.10952251023192361</v>
      </c>
      <c r="Q22" s="81" t="str">
        <f t="shared" si="13"/>
        <v>A</v>
      </c>
      <c r="R22" s="33">
        <f t="shared" si="4"/>
        <v>22</v>
      </c>
      <c r="S22" s="29">
        <f t="shared" si="5"/>
        <v>0.11050477489768076</v>
      </c>
      <c r="T22" s="82" t="str">
        <f t="shared" si="14"/>
        <v>A</v>
      </c>
      <c r="U22" s="83">
        <f t="shared" si="15"/>
        <v>7.0000000000000007E-2</v>
      </c>
      <c r="V22" s="33">
        <f t="shared" si="6"/>
        <v>45</v>
      </c>
      <c r="W22" s="92">
        <f t="shared" si="7"/>
        <v>0.11427012278308323</v>
      </c>
      <c r="X22" s="94">
        <f t="shared" si="8"/>
        <v>698</v>
      </c>
      <c r="Y22" s="93" t="str">
        <f t="shared" si="9"/>
        <v>A</v>
      </c>
      <c r="Z22" s="32">
        <v>1557</v>
      </c>
      <c r="AA22" s="52" t="str">
        <f t="shared" si="10"/>
        <v>Okay</v>
      </c>
      <c r="AB22" s="59">
        <f t="shared" si="11"/>
        <v>859</v>
      </c>
      <c r="AC22" s="96"/>
    </row>
    <row r="23" spans="1:29" s="97" customFormat="1" ht="13.95" customHeight="1" x14ac:dyDescent="0.3">
      <c r="A23" s="66">
        <v>507</v>
      </c>
      <c r="B23" s="24">
        <v>2</v>
      </c>
      <c r="C23" s="25"/>
      <c r="D23" s="26" t="s">
        <v>23</v>
      </c>
      <c r="E23" s="34">
        <v>0.6</v>
      </c>
      <c r="F23" s="28">
        <v>1310</v>
      </c>
      <c r="G23" s="27">
        <v>0</v>
      </c>
      <c r="H23" s="28">
        <v>93</v>
      </c>
      <c r="I23" s="29">
        <f t="shared" si="0"/>
        <v>0.35170932521925902</v>
      </c>
      <c r="J23" s="81" t="str">
        <f t="shared" si="12"/>
        <v>B</v>
      </c>
      <c r="K23" s="30">
        <f t="shared" si="1"/>
        <v>1403</v>
      </c>
      <c r="L23" s="31">
        <v>40304</v>
      </c>
      <c r="M23" s="32">
        <v>31202.91</v>
      </c>
      <c r="N23" s="67">
        <v>44696</v>
      </c>
      <c r="O23" s="62">
        <f t="shared" si="2"/>
        <v>32</v>
      </c>
      <c r="P23" s="29">
        <f t="shared" si="3"/>
        <v>0.36030069804904241</v>
      </c>
      <c r="Q23" s="81" t="str">
        <f t="shared" si="13"/>
        <v>B</v>
      </c>
      <c r="R23" s="33">
        <f t="shared" si="4"/>
        <v>45</v>
      </c>
      <c r="S23" s="29">
        <f t="shared" si="5"/>
        <v>0.36379094326114197</v>
      </c>
      <c r="T23" s="82" t="str">
        <f t="shared" si="14"/>
        <v>B</v>
      </c>
      <c r="U23" s="83">
        <f t="shared" si="15"/>
        <v>0.04</v>
      </c>
      <c r="V23" s="33">
        <f t="shared" si="6"/>
        <v>52</v>
      </c>
      <c r="W23" s="92">
        <f t="shared" si="7"/>
        <v>0.3656703060676571</v>
      </c>
      <c r="X23" s="94">
        <f t="shared" si="8"/>
        <v>1362</v>
      </c>
      <c r="Y23" s="93" t="str">
        <f t="shared" si="9"/>
        <v>B</v>
      </c>
      <c r="Z23" s="32">
        <v>1867</v>
      </c>
      <c r="AA23" s="52" t="str">
        <f t="shared" si="10"/>
        <v>Okay</v>
      </c>
      <c r="AB23" s="59">
        <f t="shared" si="11"/>
        <v>505</v>
      </c>
      <c r="AC23" s="96"/>
    </row>
    <row r="24" spans="1:29" s="97" customFormat="1" ht="13.95" customHeight="1" x14ac:dyDescent="0.3">
      <c r="A24" s="66">
        <v>508</v>
      </c>
      <c r="B24" s="24">
        <v>2</v>
      </c>
      <c r="C24" s="25"/>
      <c r="D24" s="26" t="s">
        <v>23</v>
      </c>
      <c r="E24" s="34">
        <v>0.6</v>
      </c>
      <c r="F24" s="28">
        <v>1310</v>
      </c>
      <c r="G24" s="27">
        <v>0</v>
      </c>
      <c r="H24" s="28">
        <v>93</v>
      </c>
      <c r="I24" s="29">
        <f t="shared" si="0"/>
        <v>0.50850747234262794</v>
      </c>
      <c r="J24" s="81" t="str">
        <f t="shared" si="12"/>
        <v>C</v>
      </c>
      <c r="K24" s="30">
        <f t="shared" si="1"/>
        <v>1403</v>
      </c>
      <c r="L24" s="31">
        <v>40623</v>
      </c>
      <c r="M24" s="32">
        <v>54595.05</v>
      </c>
      <c r="N24" s="67">
        <v>30914</v>
      </c>
      <c r="O24" s="62">
        <f t="shared" si="2"/>
        <v>32</v>
      </c>
      <c r="P24" s="29">
        <f t="shared" si="3"/>
        <v>0.52092902891893644</v>
      </c>
      <c r="Q24" s="81" t="str">
        <f t="shared" si="13"/>
        <v>C</v>
      </c>
      <c r="R24" s="33">
        <f t="shared" si="4"/>
        <v>45</v>
      </c>
      <c r="S24" s="29">
        <f t="shared" si="5"/>
        <v>0.52597528627806178</v>
      </c>
      <c r="T24" s="82" t="str">
        <f t="shared" si="14"/>
        <v>C</v>
      </c>
      <c r="U24" s="83">
        <f t="shared" ref="U24:U55" si="16">IF(I24&lt;=30%,$U$2,IF(AND(I24&gt;30%,I24&lt;=50%),$V$2,IF(I24&gt;50%,$W$2)))</f>
        <v>5.0000000000000001E-3</v>
      </c>
      <c r="V24" s="33">
        <f t="shared" si="6"/>
        <v>6</v>
      </c>
      <c r="W24" s="92">
        <f t="shared" si="7"/>
        <v>0.51083651420068577</v>
      </c>
      <c r="X24" s="94">
        <f t="shared" si="8"/>
        <v>1316</v>
      </c>
      <c r="Y24" s="93" t="str">
        <f t="shared" si="9"/>
        <v>C</v>
      </c>
      <c r="Z24" s="32">
        <v>1867</v>
      </c>
      <c r="AA24" s="52" t="str">
        <f t="shared" si="10"/>
        <v>Okay</v>
      </c>
      <c r="AB24" s="59">
        <f t="shared" si="11"/>
        <v>551</v>
      </c>
      <c r="AC24" s="96"/>
    </row>
    <row r="25" spans="1:29" s="97" customFormat="1" ht="13.95" customHeight="1" x14ac:dyDescent="0.3">
      <c r="A25" s="66">
        <v>509</v>
      </c>
      <c r="B25" s="24">
        <v>2</v>
      </c>
      <c r="C25" s="25"/>
      <c r="D25" s="26" t="s">
        <v>23</v>
      </c>
      <c r="E25" s="34">
        <v>0.6</v>
      </c>
      <c r="F25" s="28">
        <v>1388</v>
      </c>
      <c r="G25" s="27">
        <v>0</v>
      </c>
      <c r="H25" s="28">
        <v>93</v>
      </c>
      <c r="I25" s="29">
        <f t="shared" si="0"/>
        <v>0.34748503118936852</v>
      </c>
      <c r="J25" s="81" t="str">
        <f t="shared" si="12"/>
        <v>B</v>
      </c>
      <c r="K25" s="30">
        <f t="shared" si="1"/>
        <v>1481</v>
      </c>
      <c r="L25" s="31">
        <v>40714</v>
      </c>
      <c r="M25" s="32">
        <v>40353.769999999997</v>
      </c>
      <c r="N25" s="67">
        <v>47933</v>
      </c>
      <c r="O25" s="62">
        <f t="shared" si="2"/>
        <v>34</v>
      </c>
      <c r="P25" s="29">
        <f t="shared" si="3"/>
        <v>0.3559969123568314</v>
      </c>
      <c r="Q25" s="81" t="str">
        <f t="shared" si="13"/>
        <v>B</v>
      </c>
      <c r="R25" s="33">
        <f t="shared" si="4"/>
        <v>48</v>
      </c>
      <c r="S25" s="29">
        <f t="shared" si="5"/>
        <v>0.35950180460225734</v>
      </c>
      <c r="T25" s="82" t="str">
        <f t="shared" si="14"/>
        <v>B</v>
      </c>
      <c r="U25" s="83">
        <f t="shared" si="16"/>
        <v>0.04</v>
      </c>
      <c r="V25" s="33">
        <f t="shared" si="6"/>
        <v>55</v>
      </c>
      <c r="W25" s="92">
        <f t="shared" si="7"/>
        <v>0.3612542507249703</v>
      </c>
      <c r="X25" s="94">
        <f t="shared" si="8"/>
        <v>1443</v>
      </c>
      <c r="Y25" s="93" t="str">
        <f t="shared" si="9"/>
        <v>B</v>
      </c>
      <c r="Z25" s="32">
        <v>1867</v>
      </c>
      <c r="AA25" s="52" t="str">
        <f t="shared" si="10"/>
        <v>Okay</v>
      </c>
      <c r="AB25" s="59">
        <f t="shared" si="11"/>
        <v>424</v>
      </c>
      <c r="AC25" s="96"/>
    </row>
    <row r="26" spans="1:29" s="97" customFormat="1" ht="13.95" customHeight="1" x14ac:dyDescent="0.3">
      <c r="A26" s="66">
        <v>511</v>
      </c>
      <c r="B26" s="24">
        <v>1</v>
      </c>
      <c r="C26" s="25"/>
      <c r="D26" s="26" t="s">
        <v>23</v>
      </c>
      <c r="E26" s="34">
        <v>0.6</v>
      </c>
      <c r="F26" s="28">
        <v>1226</v>
      </c>
      <c r="G26" s="27">
        <v>0</v>
      </c>
      <c r="H26" s="28">
        <v>69</v>
      </c>
      <c r="I26" s="29">
        <f t="shared" si="0"/>
        <v>0.52976126174786653</v>
      </c>
      <c r="J26" s="81" t="str">
        <f t="shared" si="12"/>
        <v>C</v>
      </c>
      <c r="K26" s="30">
        <f t="shared" si="1"/>
        <v>1295</v>
      </c>
      <c r="L26" s="31">
        <v>41985</v>
      </c>
      <c r="M26" s="32">
        <v>32076</v>
      </c>
      <c r="N26" s="67">
        <v>27771</v>
      </c>
      <c r="O26" s="62">
        <f t="shared" si="2"/>
        <v>30</v>
      </c>
      <c r="P26" s="29">
        <f t="shared" si="3"/>
        <v>0.54272442475964133</v>
      </c>
      <c r="Q26" s="81" t="str">
        <f t="shared" si="13"/>
        <v>C</v>
      </c>
      <c r="R26" s="33">
        <f t="shared" si="4"/>
        <v>42</v>
      </c>
      <c r="S26" s="29">
        <f t="shared" si="5"/>
        <v>0.5479096899643513</v>
      </c>
      <c r="T26" s="82" t="str">
        <f t="shared" si="14"/>
        <v>C</v>
      </c>
      <c r="U26" s="83">
        <f t="shared" si="16"/>
        <v>5.0000000000000001E-3</v>
      </c>
      <c r="V26" s="33">
        <f t="shared" si="6"/>
        <v>6</v>
      </c>
      <c r="W26" s="92">
        <f t="shared" si="7"/>
        <v>0.5323538943502214</v>
      </c>
      <c r="X26" s="94">
        <f t="shared" si="8"/>
        <v>1232</v>
      </c>
      <c r="Y26" s="93" t="str">
        <f t="shared" si="9"/>
        <v>C</v>
      </c>
      <c r="Z26" s="32">
        <v>1557</v>
      </c>
      <c r="AA26" s="52" t="str">
        <f t="shared" si="10"/>
        <v>Okay</v>
      </c>
      <c r="AB26" s="59">
        <f t="shared" si="11"/>
        <v>325</v>
      </c>
      <c r="AC26" s="96"/>
    </row>
    <row r="27" spans="1:29" s="97" customFormat="1" ht="13.95" customHeight="1" x14ac:dyDescent="0.3">
      <c r="A27" s="66">
        <v>513</v>
      </c>
      <c r="B27" s="24">
        <v>1</v>
      </c>
      <c r="C27" s="25"/>
      <c r="D27" s="26" t="s">
        <v>23</v>
      </c>
      <c r="E27" s="34">
        <v>0.5</v>
      </c>
      <c r="F27" s="28">
        <v>1085</v>
      </c>
      <c r="G27" s="27">
        <v>0</v>
      </c>
      <c r="H27" s="28">
        <v>69</v>
      </c>
      <c r="I27" s="29">
        <f t="shared" si="0"/>
        <v>0.30602891056528381</v>
      </c>
      <c r="J27" s="81" t="str">
        <f t="shared" si="12"/>
        <v>B</v>
      </c>
      <c r="K27" s="30">
        <f t="shared" si="1"/>
        <v>1154</v>
      </c>
      <c r="L27" s="31">
        <v>40830</v>
      </c>
      <c r="M27" s="32">
        <v>32004.01</v>
      </c>
      <c r="N27" s="67">
        <v>42545</v>
      </c>
      <c r="O27" s="62">
        <f t="shared" si="2"/>
        <v>27</v>
      </c>
      <c r="P27" s="29">
        <f t="shared" si="3"/>
        <v>0.31364437654248445</v>
      </c>
      <c r="Q27" s="81" t="str">
        <f t="shared" si="13"/>
        <v>B</v>
      </c>
      <c r="R27" s="33">
        <f t="shared" si="4"/>
        <v>37</v>
      </c>
      <c r="S27" s="29">
        <f t="shared" si="5"/>
        <v>0.31646491949700317</v>
      </c>
      <c r="T27" s="82" t="str">
        <f t="shared" si="14"/>
        <v>B</v>
      </c>
      <c r="U27" s="83">
        <f t="shared" si="16"/>
        <v>0.04</v>
      </c>
      <c r="V27" s="33">
        <f t="shared" si="6"/>
        <v>43</v>
      </c>
      <c r="W27" s="92">
        <f t="shared" si="7"/>
        <v>0.31815724526971445</v>
      </c>
      <c r="X27" s="94">
        <f t="shared" si="8"/>
        <v>1128</v>
      </c>
      <c r="Y27" s="93" t="str">
        <f t="shared" si="9"/>
        <v>B</v>
      </c>
      <c r="Z27" s="32">
        <v>1297</v>
      </c>
      <c r="AA27" s="52" t="str">
        <f t="shared" si="10"/>
        <v>Okay</v>
      </c>
      <c r="AB27" s="59">
        <f t="shared" si="11"/>
        <v>169</v>
      </c>
      <c r="AC27" s="96"/>
    </row>
    <row r="28" spans="1:29" s="97" customFormat="1" ht="13.95" customHeight="1" x14ac:dyDescent="0.3">
      <c r="A28" s="66">
        <v>515</v>
      </c>
      <c r="B28" s="24">
        <v>2</v>
      </c>
      <c r="C28" s="25"/>
      <c r="D28" s="26" t="s">
        <v>23</v>
      </c>
      <c r="E28" s="34">
        <v>0.6</v>
      </c>
      <c r="F28" s="28">
        <v>1310</v>
      </c>
      <c r="G28" s="27">
        <v>0</v>
      </c>
      <c r="H28" s="28">
        <v>93</v>
      </c>
      <c r="I28" s="29">
        <f t="shared" si="0"/>
        <v>1.1309352517985611</v>
      </c>
      <c r="J28" s="81" t="str">
        <f t="shared" si="12"/>
        <v>C</v>
      </c>
      <c r="K28" s="30">
        <f t="shared" si="1"/>
        <v>1403</v>
      </c>
      <c r="L28" s="31">
        <v>40599</v>
      </c>
      <c r="M28" s="32">
        <v>49566.97</v>
      </c>
      <c r="N28" s="67">
        <v>13900</v>
      </c>
      <c r="O28" s="62">
        <f t="shared" si="2"/>
        <v>32</v>
      </c>
      <c r="P28" s="29">
        <f t="shared" si="3"/>
        <v>1.1585611510791367</v>
      </c>
      <c r="Q28" s="81" t="str">
        <f t="shared" si="13"/>
        <v>C</v>
      </c>
      <c r="R28" s="33">
        <f t="shared" si="4"/>
        <v>45</v>
      </c>
      <c r="S28" s="29">
        <f t="shared" si="5"/>
        <v>1.1697841726618705</v>
      </c>
      <c r="T28" s="82" t="str">
        <f t="shared" si="14"/>
        <v>C</v>
      </c>
      <c r="U28" s="83">
        <f t="shared" si="16"/>
        <v>5.0000000000000001E-3</v>
      </c>
      <c r="V28" s="33">
        <f t="shared" si="6"/>
        <v>6</v>
      </c>
      <c r="W28" s="92">
        <f t="shared" si="7"/>
        <v>1.1361151079136691</v>
      </c>
      <c r="X28" s="94">
        <f t="shared" si="8"/>
        <v>1316</v>
      </c>
      <c r="Y28" s="93" t="str">
        <f t="shared" si="9"/>
        <v>C</v>
      </c>
      <c r="Z28" s="32">
        <v>1867</v>
      </c>
      <c r="AA28" s="52" t="str">
        <f t="shared" si="10"/>
        <v>Okay</v>
      </c>
      <c r="AB28" s="59">
        <f t="shared" si="11"/>
        <v>551</v>
      </c>
      <c r="AC28" s="96"/>
    </row>
    <row r="29" spans="1:29" s="97" customFormat="1" ht="13.95" customHeight="1" x14ac:dyDescent="0.3">
      <c r="A29" s="66">
        <v>517</v>
      </c>
      <c r="B29" s="24">
        <v>2</v>
      </c>
      <c r="C29" s="25"/>
      <c r="D29" s="26" t="s">
        <v>23</v>
      </c>
      <c r="E29" s="34">
        <v>0.6</v>
      </c>
      <c r="F29" s="28">
        <v>1310</v>
      </c>
      <c r="G29" s="27">
        <v>0</v>
      </c>
      <c r="H29" s="28">
        <v>93</v>
      </c>
      <c r="I29" s="29">
        <f t="shared" si="0"/>
        <v>0.14414348328412405</v>
      </c>
      <c r="J29" s="81" t="str">
        <f t="shared" si="12"/>
        <v>A</v>
      </c>
      <c r="K29" s="30">
        <f t="shared" si="1"/>
        <v>1403</v>
      </c>
      <c r="L29" s="31">
        <v>40775</v>
      </c>
      <c r="M29" s="32">
        <v>61405.62</v>
      </c>
      <c r="N29" s="67">
        <v>109058</v>
      </c>
      <c r="O29" s="62">
        <f t="shared" si="2"/>
        <v>32</v>
      </c>
      <c r="P29" s="29">
        <f t="shared" si="3"/>
        <v>0.14766454547121716</v>
      </c>
      <c r="Q29" s="81" t="str">
        <f t="shared" si="13"/>
        <v>A</v>
      </c>
      <c r="R29" s="33">
        <f t="shared" si="4"/>
        <v>45</v>
      </c>
      <c r="S29" s="29">
        <f t="shared" si="5"/>
        <v>0.14909497698472374</v>
      </c>
      <c r="T29" s="82" t="str">
        <f t="shared" si="14"/>
        <v>A</v>
      </c>
      <c r="U29" s="83">
        <f t="shared" si="16"/>
        <v>7.0000000000000007E-2</v>
      </c>
      <c r="V29" s="33">
        <f t="shared" si="6"/>
        <v>91</v>
      </c>
      <c r="W29" s="92">
        <f t="shared" si="7"/>
        <v>0.15415650387867008</v>
      </c>
      <c r="X29" s="94">
        <f t="shared" si="8"/>
        <v>1401</v>
      </c>
      <c r="Y29" s="93" t="str">
        <f t="shared" si="9"/>
        <v>A</v>
      </c>
      <c r="Z29" s="32">
        <v>1867</v>
      </c>
      <c r="AA29" s="52" t="str">
        <f t="shared" si="10"/>
        <v>Okay</v>
      </c>
      <c r="AB29" s="59">
        <f t="shared" si="11"/>
        <v>466</v>
      </c>
      <c r="AC29" s="96"/>
    </row>
    <row r="30" spans="1:29" s="97" customFormat="1" ht="13.95" customHeight="1" x14ac:dyDescent="0.3">
      <c r="A30" s="66">
        <v>520</v>
      </c>
      <c r="B30" s="24">
        <v>1</v>
      </c>
      <c r="C30" s="25"/>
      <c r="D30" s="26" t="s">
        <v>23</v>
      </c>
      <c r="E30" s="34">
        <v>0.5</v>
      </c>
      <c r="F30" s="28">
        <v>1085</v>
      </c>
      <c r="G30" s="27">
        <v>0</v>
      </c>
      <c r="H30" s="28">
        <v>69</v>
      </c>
      <c r="I30" s="29">
        <f t="shared" si="0"/>
        <v>0.66225839267548325</v>
      </c>
      <c r="J30" s="81" t="str">
        <f t="shared" si="12"/>
        <v>C</v>
      </c>
      <c r="K30" s="30">
        <f t="shared" si="1"/>
        <v>1154</v>
      </c>
      <c r="L30" s="31">
        <v>39601</v>
      </c>
      <c r="M30" s="32">
        <v>17312.09</v>
      </c>
      <c r="N30" s="67">
        <v>19660</v>
      </c>
      <c r="O30" s="62">
        <f t="shared" si="2"/>
        <v>27</v>
      </c>
      <c r="P30" s="29">
        <f t="shared" si="3"/>
        <v>0.67873855544252293</v>
      </c>
      <c r="Q30" s="81" t="str">
        <f t="shared" si="13"/>
        <v>C</v>
      </c>
      <c r="R30" s="33">
        <f t="shared" si="4"/>
        <v>37</v>
      </c>
      <c r="S30" s="29">
        <f t="shared" si="5"/>
        <v>0.68484231943031537</v>
      </c>
      <c r="T30" s="82" t="str">
        <f t="shared" si="14"/>
        <v>C</v>
      </c>
      <c r="U30" s="83">
        <f t="shared" si="16"/>
        <v>5.0000000000000001E-3</v>
      </c>
      <c r="V30" s="33">
        <f t="shared" si="6"/>
        <v>5</v>
      </c>
      <c r="W30" s="92">
        <f t="shared" si="7"/>
        <v>0.66531027466937953</v>
      </c>
      <c r="X30" s="94">
        <f t="shared" si="8"/>
        <v>1090</v>
      </c>
      <c r="Y30" s="93" t="str">
        <f t="shared" si="9"/>
        <v>C</v>
      </c>
      <c r="Z30" s="32">
        <v>1297</v>
      </c>
      <c r="AA30" s="52" t="str">
        <f t="shared" si="10"/>
        <v>Okay</v>
      </c>
      <c r="AB30" s="59">
        <f t="shared" si="11"/>
        <v>207</v>
      </c>
      <c r="AC30" s="96"/>
    </row>
    <row r="31" spans="1:29" s="97" customFormat="1" ht="13.95" customHeight="1" x14ac:dyDescent="0.3">
      <c r="A31" s="66">
        <v>523</v>
      </c>
      <c r="B31" s="24">
        <v>1</v>
      </c>
      <c r="C31" s="25"/>
      <c r="D31" s="26" t="s">
        <v>23</v>
      </c>
      <c r="E31" s="34">
        <v>0.5</v>
      </c>
      <c r="F31" s="28">
        <v>1085</v>
      </c>
      <c r="G31" s="27">
        <v>0</v>
      </c>
      <c r="H31" s="28">
        <v>69</v>
      </c>
      <c r="I31" s="29">
        <f t="shared" si="0"/>
        <v>0.45451371919290656</v>
      </c>
      <c r="J31" s="81" t="str">
        <f t="shared" si="12"/>
        <v>B</v>
      </c>
      <c r="K31" s="30">
        <f t="shared" si="1"/>
        <v>1154</v>
      </c>
      <c r="L31" s="31">
        <v>34361</v>
      </c>
      <c r="M31" s="32">
        <v>23367</v>
      </c>
      <c r="N31" s="67">
        <v>28646</v>
      </c>
      <c r="O31" s="62">
        <f t="shared" si="2"/>
        <v>27</v>
      </c>
      <c r="P31" s="29">
        <f t="shared" si="3"/>
        <v>0.46582419884102494</v>
      </c>
      <c r="Q31" s="81" t="str">
        <f t="shared" si="13"/>
        <v>B</v>
      </c>
      <c r="R31" s="33">
        <f t="shared" si="4"/>
        <v>37</v>
      </c>
      <c r="S31" s="29">
        <f t="shared" si="5"/>
        <v>0.4700132653773651</v>
      </c>
      <c r="T31" s="82" t="str">
        <f t="shared" si="14"/>
        <v>B</v>
      </c>
      <c r="U31" s="83">
        <f t="shared" si="16"/>
        <v>0.04</v>
      </c>
      <c r="V31" s="33">
        <f t="shared" si="6"/>
        <v>43</v>
      </c>
      <c r="W31" s="92">
        <f t="shared" si="7"/>
        <v>0.47252670529916918</v>
      </c>
      <c r="X31" s="94">
        <f t="shared" si="8"/>
        <v>1128</v>
      </c>
      <c r="Y31" s="93" t="str">
        <f t="shared" si="9"/>
        <v>B</v>
      </c>
      <c r="Z31" s="32">
        <v>1297</v>
      </c>
      <c r="AA31" s="52" t="str">
        <f t="shared" si="10"/>
        <v>Okay</v>
      </c>
      <c r="AB31" s="59">
        <f t="shared" si="11"/>
        <v>169</v>
      </c>
      <c r="AC31" s="96"/>
    </row>
    <row r="32" spans="1:29" s="97" customFormat="1" ht="13.95" customHeight="1" x14ac:dyDescent="0.3">
      <c r="A32" s="66">
        <v>601</v>
      </c>
      <c r="B32" s="24">
        <v>1</v>
      </c>
      <c r="C32" s="25"/>
      <c r="D32" s="26" t="s">
        <v>23</v>
      </c>
      <c r="E32" s="34">
        <v>0.6</v>
      </c>
      <c r="F32" s="28">
        <v>1226</v>
      </c>
      <c r="G32" s="27">
        <v>0</v>
      </c>
      <c r="H32" s="28">
        <v>69</v>
      </c>
      <c r="I32" s="29">
        <f t="shared" si="0"/>
        <v>0.26240034244742899</v>
      </c>
      <c r="J32" s="81" t="str">
        <f t="shared" si="12"/>
        <v>A</v>
      </c>
      <c r="K32" s="30">
        <f t="shared" si="1"/>
        <v>1295</v>
      </c>
      <c r="L32" s="31">
        <v>41964</v>
      </c>
      <c r="M32" s="32">
        <v>42606.68</v>
      </c>
      <c r="N32" s="67">
        <v>56067</v>
      </c>
      <c r="O32" s="62">
        <f t="shared" si="2"/>
        <v>30</v>
      </c>
      <c r="P32" s="29">
        <f t="shared" si="3"/>
        <v>0.26882123174059608</v>
      </c>
      <c r="Q32" s="81" t="str">
        <f t="shared" si="13"/>
        <v>A</v>
      </c>
      <c r="R32" s="33">
        <f t="shared" si="4"/>
        <v>42</v>
      </c>
      <c r="S32" s="29">
        <f t="shared" si="5"/>
        <v>0.2713895874578629</v>
      </c>
      <c r="T32" s="82" t="str">
        <f t="shared" si="14"/>
        <v>A</v>
      </c>
      <c r="U32" s="83">
        <f t="shared" si="16"/>
        <v>7.0000000000000007E-2</v>
      </c>
      <c r="V32" s="33">
        <f t="shared" si="6"/>
        <v>85</v>
      </c>
      <c r="W32" s="92">
        <f t="shared" si="7"/>
        <v>0.28059286211140244</v>
      </c>
      <c r="X32" s="94">
        <f t="shared" si="8"/>
        <v>1311</v>
      </c>
      <c r="Y32" s="93" t="str">
        <f t="shared" si="9"/>
        <v>A</v>
      </c>
      <c r="Z32" s="32">
        <v>1557</v>
      </c>
      <c r="AA32" s="52" t="str">
        <f t="shared" si="10"/>
        <v>Okay</v>
      </c>
      <c r="AB32" s="59">
        <f t="shared" si="11"/>
        <v>246</v>
      </c>
      <c r="AC32" s="96"/>
    </row>
    <row r="33" spans="1:29" s="97" customFormat="1" ht="13.95" customHeight="1" x14ac:dyDescent="0.3">
      <c r="A33" s="66">
        <v>602</v>
      </c>
      <c r="B33" s="24">
        <v>2</v>
      </c>
      <c r="C33" s="25"/>
      <c r="D33" s="26" t="s">
        <v>23</v>
      </c>
      <c r="E33" s="34">
        <v>0.6</v>
      </c>
      <c r="F33" s="28">
        <v>1310</v>
      </c>
      <c r="G33" s="27">
        <v>0</v>
      </c>
      <c r="H33" s="28">
        <v>93</v>
      </c>
      <c r="I33" s="29">
        <f t="shared" si="0"/>
        <v>0.81030927835051547</v>
      </c>
      <c r="J33" s="81" t="str">
        <f t="shared" si="12"/>
        <v>C</v>
      </c>
      <c r="K33" s="30">
        <f t="shared" si="1"/>
        <v>1403</v>
      </c>
      <c r="L33" s="31">
        <v>39562</v>
      </c>
      <c r="M33" s="32">
        <v>31305.69</v>
      </c>
      <c r="N33" s="67">
        <v>19400</v>
      </c>
      <c r="O33" s="62">
        <f t="shared" si="2"/>
        <v>32</v>
      </c>
      <c r="P33" s="29">
        <f t="shared" si="3"/>
        <v>0.83010309278350514</v>
      </c>
      <c r="Q33" s="81" t="str">
        <f t="shared" si="13"/>
        <v>C</v>
      </c>
      <c r="R33" s="33">
        <f t="shared" si="4"/>
        <v>45</v>
      </c>
      <c r="S33" s="29">
        <f t="shared" si="5"/>
        <v>0.83814432989690713</v>
      </c>
      <c r="T33" s="82" t="str">
        <f t="shared" si="14"/>
        <v>C</v>
      </c>
      <c r="U33" s="83">
        <f t="shared" si="16"/>
        <v>5.0000000000000001E-3</v>
      </c>
      <c r="V33" s="33">
        <f t="shared" si="6"/>
        <v>6</v>
      </c>
      <c r="W33" s="92">
        <f t="shared" si="7"/>
        <v>0.81402061855670105</v>
      </c>
      <c r="X33" s="94">
        <f t="shared" si="8"/>
        <v>1316</v>
      </c>
      <c r="Y33" s="93" t="str">
        <f t="shared" si="9"/>
        <v>C</v>
      </c>
      <c r="Z33" s="32">
        <v>1867</v>
      </c>
      <c r="AA33" s="52" t="str">
        <f t="shared" si="10"/>
        <v>Okay</v>
      </c>
      <c r="AB33" s="59">
        <f t="shared" si="11"/>
        <v>551</v>
      </c>
      <c r="AC33" s="96"/>
    </row>
    <row r="34" spans="1:29" s="97" customFormat="1" ht="13.95" customHeight="1" x14ac:dyDescent="0.3">
      <c r="A34" s="66">
        <v>603</v>
      </c>
      <c r="B34" s="24">
        <v>1</v>
      </c>
      <c r="C34" s="25"/>
      <c r="D34" s="26" t="s">
        <v>23</v>
      </c>
      <c r="E34" s="34">
        <v>0.6</v>
      </c>
      <c r="F34" s="28">
        <v>1226</v>
      </c>
      <c r="G34" s="27">
        <v>0</v>
      </c>
      <c r="H34" s="28">
        <v>69</v>
      </c>
      <c r="I34" s="29">
        <f t="shared" si="0"/>
        <v>0.68539482879105518</v>
      </c>
      <c r="J34" s="81" t="str">
        <f t="shared" si="12"/>
        <v>C</v>
      </c>
      <c r="K34" s="30">
        <f t="shared" si="1"/>
        <v>1295</v>
      </c>
      <c r="L34" s="31">
        <v>41983</v>
      </c>
      <c r="M34" s="32">
        <v>42720</v>
      </c>
      <c r="N34" s="67">
        <v>21465</v>
      </c>
      <c r="O34" s="62">
        <f t="shared" si="2"/>
        <v>30</v>
      </c>
      <c r="P34" s="29">
        <f t="shared" si="3"/>
        <v>0.70216631726065692</v>
      </c>
      <c r="Q34" s="81" t="str">
        <f t="shared" si="13"/>
        <v>C</v>
      </c>
      <c r="R34" s="33">
        <f t="shared" si="4"/>
        <v>42</v>
      </c>
      <c r="S34" s="29">
        <f t="shared" si="5"/>
        <v>0.70887491264849756</v>
      </c>
      <c r="T34" s="82" t="str">
        <f t="shared" si="14"/>
        <v>C</v>
      </c>
      <c r="U34" s="83">
        <f t="shared" si="16"/>
        <v>5.0000000000000001E-3</v>
      </c>
      <c r="V34" s="33">
        <f t="shared" si="6"/>
        <v>6</v>
      </c>
      <c r="W34" s="92">
        <f t="shared" si="7"/>
        <v>0.68874912648497555</v>
      </c>
      <c r="X34" s="94">
        <f t="shared" si="8"/>
        <v>1232</v>
      </c>
      <c r="Y34" s="93" t="str">
        <f t="shared" si="9"/>
        <v>C</v>
      </c>
      <c r="Z34" s="32">
        <v>1557</v>
      </c>
      <c r="AA34" s="52" t="str">
        <f t="shared" si="10"/>
        <v>Okay</v>
      </c>
      <c r="AB34" s="59">
        <f t="shared" si="11"/>
        <v>325</v>
      </c>
      <c r="AC34" s="96"/>
    </row>
    <row r="35" spans="1:29" s="97" customFormat="1" ht="13.95" customHeight="1" x14ac:dyDescent="0.3">
      <c r="A35" s="66">
        <v>606</v>
      </c>
      <c r="B35" s="24">
        <v>1</v>
      </c>
      <c r="C35" s="25"/>
      <c r="D35" s="26" t="s">
        <v>23</v>
      </c>
      <c r="E35" s="34">
        <v>0.5</v>
      </c>
      <c r="F35" s="28">
        <v>1085</v>
      </c>
      <c r="G35" s="27">
        <v>0</v>
      </c>
      <c r="H35" s="28">
        <v>69</v>
      </c>
      <c r="I35" s="29">
        <f t="shared" si="0"/>
        <v>0.36942458290772895</v>
      </c>
      <c r="J35" s="81" t="str">
        <f t="shared" si="12"/>
        <v>B</v>
      </c>
      <c r="K35" s="30">
        <f t="shared" si="1"/>
        <v>1154</v>
      </c>
      <c r="L35" s="31">
        <v>41802</v>
      </c>
      <c r="M35" s="32">
        <v>28361.63</v>
      </c>
      <c r="N35" s="67">
        <v>35244</v>
      </c>
      <c r="O35" s="62">
        <f t="shared" si="2"/>
        <v>27</v>
      </c>
      <c r="P35" s="29">
        <f t="shared" si="3"/>
        <v>0.37861763704460333</v>
      </c>
      <c r="Q35" s="81" t="str">
        <f t="shared" si="13"/>
        <v>B</v>
      </c>
      <c r="R35" s="33">
        <f t="shared" si="4"/>
        <v>37</v>
      </c>
      <c r="S35" s="29">
        <f t="shared" si="5"/>
        <v>0.38202247191011235</v>
      </c>
      <c r="T35" s="82" t="str">
        <f t="shared" si="14"/>
        <v>B</v>
      </c>
      <c r="U35" s="83">
        <f t="shared" si="16"/>
        <v>0.04</v>
      </c>
      <c r="V35" s="33">
        <f t="shared" si="6"/>
        <v>43</v>
      </c>
      <c r="W35" s="92">
        <f t="shared" si="7"/>
        <v>0.38406537282941777</v>
      </c>
      <c r="X35" s="94">
        <f t="shared" si="8"/>
        <v>1128</v>
      </c>
      <c r="Y35" s="93" t="str">
        <f t="shared" si="9"/>
        <v>B</v>
      </c>
      <c r="Z35" s="32">
        <v>1297</v>
      </c>
      <c r="AA35" s="52" t="str">
        <f t="shared" si="10"/>
        <v>Okay</v>
      </c>
      <c r="AB35" s="59">
        <f t="shared" si="11"/>
        <v>169</v>
      </c>
      <c r="AC35" s="96"/>
    </row>
    <row r="36" spans="1:29" s="97" customFormat="1" ht="13.95" customHeight="1" x14ac:dyDescent="0.3">
      <c r="A36" s="66">
        <v>608</v>
      </c>
      <c r="B36" s="24">
        <v>2</v>
      </c>
      <c r="C36" s="25"/>
      <c r="D36" s="26" t="s">
        <v>23</v>
      </c>
      <c r="E36" s="34">
        <v>0.6</v>
      </c>
      <c r="F36" s="28">
        <v>1310</v>
      </c>
      <c r="G36" s="27">
        <v>0</v>
      </c>
      <c r="H36" s="28">
        <v>93</v>
      </c>
      <c r="I36" s="29">
        <f t="shared" ref="I36:I67" si="17">F36/(N36/12)</f>
        <v>0.32317750092512643</v>
      </c>
      <c r="J36" s="81" t="str">
        <f t="shared" si="12"/>
        <v>B</v>
      </c>
      <c r="K36" s="30">
        <f t="shared" ref="K36:K67" si="18">F36+G36+H36</f>
        <v>1403</v>
      </c>
      <c r="L36" s="31">
        <v>40326</v>
      </c>
      <c r="M36" s="32">
        <v>30006.11</v>
      </c>
      <c r="N36" s="67">
        <v>48642</v>
      </c>
      <c r="O36" s="62">
        <f t="shared" ref="O36:O67" si="19">ROUNDDOWN(F36*$O$1,0)</f>
        <v>32</v>
      </c>
      <c r="P36" s="29">
        <f t="shared" ref="P36:P67" si="20">(F36+O36)/(N36/12)</f>
        <v>0.33107191316146539</v>
      </c>
      <c r="Q36" s="81" t="str">
        <f t="shared" si="13"/>
        <v>B</v>
      </c>
      <c r="R36" s="33">
        <f t="shared" ref="R36:R67" si="21">ROUNDDOWN(F36*$R$1,0)</f>
        <v>45</v>
      </c>
      <c r="S36" s="29">
        <f t="shared" ref="S36:S67" si="22">(R36+F36)/(N36/12)</f>
        <v>0.33427901813247812</v>
      </c>
      <c r="T36" s="82" t="str">
        <f t="shared" si="14"/>
        <v>B</v>
      </c>
      <c r="U36" s="83">
        <f t="shared" si="16"/>
        <v>0.04</v>
      </c>
      <c r="V36" s="33">
        <f t="shared" ref="V36:V67" si="23">ROUNDDOWN(IF(I36&lt;=30%,F36*$U$2,IF(AND(I36&gt;30%,I36&lt;=50%),F36*$V$2,IF(I36&gt;50%,F36*$W$2))),0)</f>
        <v>52</v>
      </c>
      <c r="W36" s="92">
        <f t="shared" ref="W36:W67" si="24">(V36+F36)/(N36/12)</f>
        <v>0.33600592080917724</v>
      </c>
      <c r="X36" s="94">
        <f t="shared" ref="X36:X67" si="25">F36+V36</f>
        <v>1362</v>
      </c>
      <c r="Y36" s="93" t="str">
        <f t="shared" si="9"/>
        <v>B</v>
      </c>
      <c r="Z36" s="32">
        <v>1556</v>
      </c>
      <c r="AA36" s="52" t="str">
        <f t="shared" ref="AA36:AA67" si="26">IF(AND(O36+F36&lt;=Z36,R36+F36&lt;=Z36,V36+F36&lt;=Z36), "Okay","Not Okay")</f>
        <v>Okay</v>
      </c>
      <c r="AB36" s="59">
        <f t="shared" ref="AB36:AB67" si="27">Z36-X36</f>
        <v>194</v>
      </c>
      <c r="AC36" s="96"/>
    </row>
    <row r="37" spans="1:29" s="97" customFormat="1" ht="13.95" customHeight="1" x14ac:dyDescent="0.3">
      <c r="A37" s="66">
        <v>611</v>
      </c>
      <c r="B37" s="24">
        <v>1</v>
      </c>
      <c r="C37" s="25"/>
      <c r="D37" s="26" t="s">
        <v>23</v>
      </c>
      <c r="E37" s="34">
        <v>0.6</v>
      </c>
      <c r="F37" s="28">
        <v>1085</v>
      </c>
      <c r="G37" s="27">
        <v>0</v>
      </c>
      <c r="H37" s="28">
        <v>69</v>
      </c>
      <c r="I37" s="29">
        <f t="shared" si="17"/>
        <v>0.12116136236739251</v>
      </c>
      <c r="J37" s="81" t="str">
        <f t="shared" si="12"/>
        <v>A</v>
      </c>
      <c r="K37" s="30">
        <f t="shared" si="18"/>
        <v>1154</v>
      </c>
      <c r="L37" s="31">
        <v>40386</v>
      </c>
      <c r="M37" s="32">
        <v>50045.11</v>
      </c>
      <c r="N37" s="67">
        <v>107460</v>
      </c>
      <c r="O37" s="62">
        <f t="shared" si="19"/>
        <v>27</v>
      </c>
      <c r="P37" s="29">
        <f t="shared" si="20"/>
        <v>0.12417643774427695</v>
      </c>
      <c r="Q37" s="81" t="str">
        <f t="shared" si="13"/>
        <v>A</v>
      </c>
      <c r="R37" s="33">
        <f t="shared" si="21"/>
        <v>37</v>
      </c>
      <c r="S37" s="29">
        <f t="shared" si="22"/>
        <v>0.12529313232830822</v>
      </c>
      <c r="T37" s="82" t="str">
        <f t="shared" si="14"/>
        <v>A</v>
      </c>
      <c r="U37" s="83">
        <f t="shared" si="16"/>
        <v>7.0000000000000007E-2</v>
      </c>
      <c r="V37" s="33">
        <f t="shared" si="23"/>
        <v>75</v>
      </c>
      <c r="W37" s="92">
        <f t="shared" si="24"/>
        <v>0.12953657174762703</v>
      </c>
      <c r="X37" s="94">
        <f t="shared" si="25"/>
        <v>1160</v>
      </c>
      <c r="Y37" s="93" t="str">
        <f t="shared" si="9"/>
        <v>A</v>
      </c>
      <c r="Z37" s="32">
        <v>1557</v>
      </c>
      <c r="AA37" s="52" t="str">
        <f t="shared" si="26"/>
        <v>Okay</v>
      </c>
      <c r="AB37" s="59">
        <f t="shared" si="27"/>
        <v>397</v>
      </c>
      <c r="AC37" s="96"/>
    </row>
    <row r="38" spans="1:29" s="97" customFormat="1" ht="13.95" customHeight="1" x14ac:dyDescent="0.3">
      <c r="A38" s="66">
        <v>612</v>
      </c>
      <c r="B38" s="24">
        <v>1</v>
      </c>
      <c r="C38" s="25"/>
      <c r="D38" s="26" t="s">
        <v>23</v>
      </c>
      <c r="E38" s="34">
        <v>0.6</v>
      </c>
      <c r="F38" s="28">
        <v>1085</v>
      </c>
      <c r="G38" s="27">
        <v>0</v>
      </c>
      <c r="H38" s="28">
        <v>69</v>
      </c>
      <c r="I38" s="29">
        <f t="shared" si="17"/>
        <v>0.26026466237556473</v>
      </c>
      <c r="J38" s="81" t="str">
        <f t="shared" si="12"/>
        <v>A</v>
      </c>
      <c r="K38" s="30">
        <f t="shared" si="18"/>
        <v>1154</v>
      </c>
      <c r="L38" s="31">
        <v>39567</v>
      </c>
      <c r="M38" s="32">
        <v>31398.05</v>
      </c>
      <c r="N38" s="67">
        <v>50026</v>
      </c>
      <c r="O38" s="62">
        <f t="shared" si="19"/>
        <v>27</v>
      </c>
      <c r="P38" s="29">
        <f t="shared" si="20"/>
        <v>0.26674129452684608</v>
      </c>
      <c r="Q38" s="81" t="str">
        <f t="shared" si="13"/>
        <v>A</v>
      </c>
      <c r="R38" s="33">
        <f t="shared" si="21"/>
        <v>37</v>
      </c>
      <c r="S38" s="29">
        <f t="shared" si="22"/>
        <v>0.2691400471754688</v>
      </c>
      <c r="T38" s="82" t="str">
        <f t="shared" si="14"/>
        <v>A</v>
      </c>
      <c r="U38" s="83">
        <f t="shared" si="16"/>
        <v>7.0000000000000007E-2</v>
      </c>
      <c r="V38" s="33">
        <f t="shared" si="23"/>
        <v>75</v>
      </c>
      <c r="W38" s="92">
        <f t="shared" si="24"/>
        <v>0.27825530724023512</v>
      </c>
      <c r="X38" s="94">
        <f t="shared" si="25"/>
        <v>1160</v>
      </c>
      <c r="Y38" s="93" t="str">
        <f t="shared" si="9"/>
        <v>A</v>
      </c>
      <c r="Z38" s="32">
        <v>1557</v>
      </c>
      <c r="AA38" s="52" t="str">
        <f t="shared" si="26"/>
        <v>Okay</v>
      </c>
      <c r="AB38" s="59">
        <f t="shared" si="27"/>
        <v>397</v>
      </c>
      <c r="AC38" s="96"/>
    </row>
    <row r="39" spans="1:29" s="97" customFormat="1" ht="13.95" customHeight="1" x14ac:dyDescent="0.3">
      <c r="A39" s="66">
        <v>614</v>
      </c>
      <c r="B39" s="24">
        <v>1</v>
      </c>
      <c r="C39" s="25"/>
      <c r="D39" s="26" t="s">
        <v>23</v>
      </c>
      <c r="E39" s="34">
        <v>0.5</v>
      </c>
      <c r="F39" s="28">
        <v>1085</v>
      </c>
      <c r="G39" s="27">
        <v>0</v>
      </c>
      <c r="H39" s="28">
        <v>63</v>
      </c>
      <c r="I39" s="29">
        <f t="shared" si="17"/>
        <v>0.65100000000000002</v>
      </c>
      <c r="J39" s="81" t="str">
        <f t="shared" si="12"/>
        <v>C</v>
      </c>
      <c r="K39" s="30">
        <f t="shared" si="18"/>
        <v>1148</v>
      </c>
      <c r="L39" s="31">
        <v>38415</v>
      </c>
      <c r="M39" s="32">
        <v>18070.68</v>
      </c>
      <c r="N39" s="67">
        <v>20000</v>
      </c>
      <c r="O39" s="62">
        <f t="shared" si="19"/>
        <v>27</v>
      </c>
      <c r="P39" s="29">
        <f t="shared" si="20"/>
        <v>0.66720000000000002</v>
      </c>
      <c r="Q39" s="81" t="str">
        <f t="shared" si="13"/>
        <v>C</v>
      </c>
      <c r="R39" s="33">
        <f t="shared" si="21"/>
        <v>37</v>
      </c>
      <c r="S39" s="29">
        <f t="shared" si="22"/>
        <v>0.67320000000000002</v>
      </c>
      <c r="T39" s="82" t="str">
        <f t="shared" si="14"/>
        <v>C</v>
      </c>
      <c r="U39" s="83">
        <f t="shared" si="16"/>
        <v>5.0000000000000001E-3</v>
      </c>
      <c r="V39" s="33">
        <f t="shared" si="23"/>
        <v>5</v>
      </c>
      <c r="W39" s="92">
        <f t="shared" si="24"/>
        <v>0.65399999999999991</v>
      </c>
      <c r="X39" s="94">
        <f t="shared" si="25"/>
        <v>1090</v>
      </c>
      <c r="Y39" s="93" t="str">
        <f t="shared" si="9"/>
        <v>C</v>
      </c>
      <c r="Z39" s="32">
        <v>1297</v>
      </c>
      <c r="AA39" s="52" t="str">
        <f t="shared" si="26"/>
        <v>Okay</v>
      </c>
      <c r="AB39" s="59">
        <f t="shared" si="27"/>
        <v>207</v>
      </c>
      <c r="AC39" s="96"/>
    </row>
    <row r="40" spans="1:29" s="97" customFormat="1" ht="13.95" customHeight="1" x14ac:dyDescent="0.3">
      <c r="A40" s="66">
        <v>615</v>
      </c>
      <c r="B40" s="24">
        <v>2</v>
      </c>
      <c r="C40" s="25"/>
      <c r="D40" s="26" t="s">
        <v>23</v>
      </c>
      <c r="E40" s="34">
        <v>0.6</v>
      </c>
      <c r="F40" s="28">
        <v>1207</v>
      </c>
      <c r="G40" s="27">
        <v>0</v>
      </c>
      <c r="H40" s="28">
        <v>93</v>
      </c>
      <c r="I40" s="29">
        <f t="shared" si="17"/>
        <v>0.4173943114031296</v>
      </c>
      <c r="J40" s="81" t="str">
        <f t="shared" si="12"/>
        <v>B</v>
      </c>
      <c r="K40" s="30">
        <f t="shared" si="18"/>
        <v>1300</v>
      </c>
      <c r="L40" s="31">
        <v>41962</v>
      </c>
      <c r="M40" s="32">
        <v>27165.46</v>
      </c>
      <c r="N40" s="67">
        <v>34701</v>
      </c>
      <c r="O40" s="62">
        <f t="shared" si="19"/>
        <v>30</v>
      </c>
      <c r="P40" s="29">
        <f t="shared" si="20"/>
        <v>0.42776865220022475</v>
      </c>
      <c r="Q40" s="81" t="str">
        <f t="shared" si="13"/>
        <v>B</v>
      </c>
      <c r="R40" s="33">
        <f t="shared" si="21"/>
        <v>42</v>
      </c>
      <c r="S40" s="29">
        <f t="shared" si="22"/>
        <v>0.43191838851906283</v>
      </c>
      <c r="T40" s="82" t="str">
        <f t="shared" si="14"/>
        <v>B</v>
      </c>
      <c r="U40" s="83">
        <f t="shared" si="16"/>
        <v>0.04</v>
      </c>
      <c r="V40" s="33">
        <f t="shared" si="23"/>
        <v>48</v>
      </c>
      <c r="W40" s="92">
        <f t="shared" si="24"/>
        <v>0.43399325667848188</v>
      </c>
      <c r="X40" s="94">
        <f t="shared" si="25"/>
        <v>1255</v>
      </c>
      <c r="Y40" s="93" t="str">
        <f t="shared" si="9"/>
        <v>B</v>
      </c>
      <c r="Z40" s="32">
        <v>1867</v>
      </c>
      <c r="AA40" s="52" t="str">
        <f t="shared" si="26"/>
        <v>Okay</v>
      </c>
      <c r="AB40" s="59">
        <f t="shared" si="27"/>
        <v>612</v>
      </c>
      <c r="AC40" s="96"/>
    </row>
    <row r="41" spans="1:29" s="97" customFormat="1" ht="13.95" customHeight="1" x14ac:dyDescent="0.3">
      <c r="A41" s="66">
        <v>620</v>
      </c>
      <c r="B41" s="24">
        <v>1</v>
      </c>
      <c r="C41" s="25"/>
      <c r="D41" s="26" t="s">
        <v>23</v>
      </c>
      <c r="E41" s="34">
        <v>0.6</v>
      </c>
      <c r="F41" s="28">
        <v>1085</v>
      </c>
      <c r="G41" s="27">
        <v>0</v>
      </c>
      <c r="H41" s="28">
        <v>69</v>
      </c>
      <c r="I41" s="29">
        <f t="shared" si="17"/>
        <v>0.10076541470927397</v>
      </c>
      <c r="J41" s="81" t="str">
        <f t="shared" si="12"/>
        <v>A</v>
      </c>
      <c r="K41" s="30">
        <f t="shared" si="18"/>
        <v>1154</v>
      </c>
      <c r="L41" s="31">
        <v>40269</v>
      </c>
      <c r="M41" s="32">
        <v>18600</v>
      </c>
      <c r="N41" s="67">
        <v>129211</v>
      </c>
      <c r="O41" s="62">
        <f t="shared" si="19"/>
        <v>27</v>
      </c>
      <c r="P41" s="29">
        <f t="shared" si="20"/>
        <v>0.10327294115826051</v>
      </c>
      <c r="Q41" s="81" t="str">
        <f t="shared" si="13"/>
        <v>A</v>
      </c>
      <c r="R41" s="33">
        <f t="shared" si="21"/>
        <v>37</v>
      </c>
      <c r="S41" s="29">
        <f t="shared" si="22"/>
        <v>0.10420165465788515</v>
      </c>
      <c r="T41" s="82" t="str">
        <f t="shared" si="14"/>
        <v>A</v>
      </c>
      <c r="U41" s="83">
        <f t="shared" si="16"/>
        <v>7.0000000000000007E-2</v>
      </c>
      <c r="V41" s="33">
        <f t="shared" si="23"/>
        <v>75</v>
      </c>
      <c r="W41" s="92">
        <f t="shared" si="24"/>
        <v>0.10773076595645881</v>
      </c>
      <c r="X41" s="94">
        <f t="shared" si="25"/>
        <v>1160</v>
      </c>
      <c r="Y41" s="93" t="str">
        <f>IF(W41&lt;=30%,"A",IF(AND(W41&gt;30%,W41&lt;=50%),"B",IF(W41&gt;50%,"C")))</f>
        <v>A</v>
      </c>
      <c r="Z41" s="32">
        <v>1557</v>
      </c>
      <c r="AA41" s="52" t="str">
        <f t="shared" si="26"/>
        <v>Okay</v>
      </c>
      <c r="AB41" s="59">
        <f t="shared" si="27"/>
        <v>397</v>
      </c>
      <c r="AC41" s="96"/>
    </row>
    <row r="42" spans="1:29" s="97" customFormat="1" ht="13.95" customHeight="1" x14ac:dyDescent="0.3">
      <c r="A42" s="66">
        <v>623</v>
      </c>
      <c r="B42" s="24">
        <v>1</v>
      </c>
      <c r="C42" s="25"/>
      <c r="D42" s="26" t="s">
        <v>23</v>
      </c>
      <c r="E42" s="34">
        <v>0.6</v>
      </c>
      <c r="F42" s="28">
        <v>1226</v>
      </c>
      <c r="G42" s="27">
        <v>0</v>
      </c>
      <c r="H42" s="28">
        <v>69</v>
      </c>
      <c r="I42" s="29">
        <f t="shared" si="17"/>
        <v>0.18228676215492887</v>
      </c>
      <c r="J42" s="81" t="str">
        <f t="shared" si="12"/>
        <v>A</v>
      </c>
      <c r="K42" s="30">
        <f t="shared" si="18"/>
        <v>1295</v>
      </c>
      <c r="L42" s="31">
        <v>41981</v>
      </c>
      <c r="M42" s="32">
        <v>38379.64</v>
      </c>
      <c r="N42" s="67">
        <v>80708</v>
      </c>
      <c r="O42" s="62">
        <f t="shared" si="19"/>
        <v>30</v>
      </c>
      <c r="P42" s="29">
        <f t="shared" si="20"/>
        <v>0.18674728651434802</v>
      </c>
      <c r="Q42" s="81" t="str">
        <f t="shared" si="13"/>
        <v>A</v>
      </c>
      <c r="R42" s="33">
        <f t="shared" si="21"/>
        <v>42</v>
      </c>
      <c r="S42" s="29">
        <f t="shared" si="22"/>
        <v>0.18853149625811566</v>
      </c>
      <c r="T42" s="82" t="str">
        <f t="shared" si="14"/>
        <v>A</v>
      </c>
      <c r="U42" s="83">
        <f t="shared" si="16"/>
        <v>7.0000000000000007E-2</v>
      </c>
      <c r="V42" s="33">
        <f t="shared" si="23"/>
        <v>85</v>
      </c>
      <c r="W42" s="92">
        <f t="shared" si="24"/>
        <v>0.19492491450661645</v>
      </c>
      <c r="X42" s="94">
        <f t="shared" si="25"/>
        <v>1311</v>
      </c>
      <c r="Y42" s="93" t="str">
        <f t="shared" ref="Y42:Y94" si="28">IF(W42&lt;=30%,"A",IF(AND(W42&gt;30%,W42&lt;=50%),"B",IF(W42&gt;50%,"C")))</f>
        <v>A</v>
      </c>
      <c r="Z42" s="32">
        <v>1557</v>
      </c>
      <c r="AA42" s="52" t="str">
        <f t="shared" si="26"/>
        <v>Okay</v>
      </c>
      <c r="AB42" s="59">
        <f t="shared" si="27"/>
        <v>246</v>
      </c>
      <c r="AC42" s="96"/>
    </row>
    <row r="43" spans="1:29" s="97" customFormat="1" ht="13.95" customHeight="1" x14ac:dyDescent="0.3">
      <c r="A43" s="66">
        <v>624</v>
      </c>
      <c r="B43" s="24">
        <v>1</v>
      </c>
      <c r="C43" s="25"/>
      <c r="D43" s="26" t="s">
        <v>23</v>
      </c>
      <c r="E43" s="34">
        <v>0.5</v>
      </c>
      <c r="F43" s="28">
        <v>1085</v>
      </c>
      <c r="G43" s="27">
        <v>0</v>
      </c>
      <c r="H43" s="28">
        <v>69</v>
      </c>
      <c r="I43" s="29">
        <f t="shared" si="17"/>
        <v>0.27914156465064427</v>
      </c>
      <c r="J43" s="81" t="str">
        <f t="shared" si="12"/>
        <v>A</v>
      </c>
      <c r="K43" s="30">
        <f t="shared" si="18"/>
        <v>1154</v>
      </c>
      <c r="L43" s="31">
        <v>39591</v>
      </c>
      <c r="M43" s="32">
        <v>32046</v>
      </c>
      <c r="N43" s="67">
        <v>46643</v>
      </c>
      <c r="O43" s="62">
        <f t="shared" si="19"/>
        <v>27</v>
      </c>
      <c r="P43" s="29">
        <f t="shared" si="20"/>
        <v>0.28608794460047599</v>
      </c>
      <c r="Q43" s="81" t="str">
        <f t="shared" si="13"/>
        <v>A</v>
      </c>
      <c r="R43" s="33">
        <f t="shared" si="21"/>
        <v>37</v>
      </c>
      <c r="S43" s="29">
        <f t="shared" si="22"/>
        <v>0.28866067791522843</v>
      </c>
      <c r="T43" s="82" t="str">
        <f t="shared" si="14"/>
        <v>A</v>
      </c>
      <c r="U43" s="83">
        <f t="shared" si="16"/>
        <v>7.0000000000000007E-2</v>
      </c>
      <c r="V43" s="33">
        <f t="shared" si="23"/>
        <v>75</v>
      </c>
      <c r="W43" s="92">
        <f t="shared" si="24"/>
        <v>0.29843706451128788</v>
      </c>
      <c r="X43" s="94">
        <f t="shared" si="25"/>
        <v>1160</v>
      </c>
      <c r="Y43" s="93" t="str">
        <f t="shared" si="28"/>
        <v>A</v>
      </c>
      <c r="Z43" s="32">
        <v>1297</v>
      </c>
      <c r="AA43" s="52" t="str">
        <f t="shared" si="26"/>
        <v>Okay</v>
      </c>
      <c r="AB43" s="59">
        <f t="shared" si="27"/>
        <v>137</v>
      </c>
      <c r="AC43" s="96"/>
    </row>
    <row r="44" spans="1:29" s="97" customFormat="1" ht="13.95" customHeight="1" x14ac:dyDescent="0.3">
      <c r="A44" s="66">
        <v>626</v>
      </c>
      <c r="B44" s="24">
        <v>0.5</v>
      </c>
      <c r="C44" s="25"/>
      <c r="D44" s="26" t="s">
        <v>23</v>
      </c>
      <c r="E44" s="34">
        <v>0.5</v>
      </c>
      <c r="F44" s="28">
        <v>959</v>
      </c>
      <c r="G44" s="27">
        <v>0</v>
      </c>
      <c r="H44" s="28">
        <v>58</v>
      </c>
      <c r="I44" s="29">
        <f t="shared" si="17"/>
        <v>0.40799829823441819</v>
      </c>
      <c r="J44" s="81" t="str">
        <f t="shared" si="12"/>
        <v>B</v>
      </c>
      <c r="K44" s="30">
        <f t="shared" si="18"/>
        <v>1017</v>
      </c>
      <c r="L44" s="31">
        <v>41988</v>
      </c>
      <c r="M44" s="32">
        <v>24283</v>
      </c>
      <c r="N44" s="67">
        <v>28206</v>
      </c>
      <c r="O44" s="62">
        <f t="shared" si="19"/>
        <v>23</v>
      </c>
      <c r="P44" s="29">
        <f t="shared" si="20"/>
        <v>0.41778345032971709</v>
      </c>
      <c r="Q44" s="81" t="str">
        <f t="shared" si="13"/>
        <v>B</v>
      </c>
      <c r="R44" s="33">
        <f t="shared" si="21"/>
        <v>33</v>
      </c>
      <c r="S44" s="29">
        <f t="shared" si="22"/>
        <v>0.42203786428419487</v>
      </c>
      <c r="T44" s="82" t="str">
        <f t="shared" si="14"/>
        <v>B</v>
      </c>
      <c r="U44" s="83">
        <f t="shared" si="16"/>
        <v>0.04</v>
      </c>
      <c r="V44" s="33">
        <f t="shared" si="23"/>
        <v>38</v>
      </c>
      <c r="W44" s="92">
        <f t="shared" si="24"/>
        <v>0.42416507126143371</v>
      </c>
      <c r="X44" s="94">
        <f t="shared" si="25"/>
        <v>997</v>
      </c>
      <c r="Y44" s="93" t="str">
        <f t="shared" si="28"/>
        <v>B</v>
      </c>
      <c r="Z44" s="32">
        <v>1211</v>
      </c>
      <c r="AA44" s="52" t="str">
        <f t="shared" si="26"/>
        <v>Okay</v>
      </c>
      <c r="AB44" s="59">
        <f t="shared" si="27"/>
        <v>214</v>
      </c>
      <c r="AC44" s="96"/>
    </row>
    <row r="45" spans="1:29" s="97" customFormat="1" ht="13.95" customHeight="1" x14ac:dyDescent="0.3">
      <c r="A45" s="66">
        <v>702</v>
      </c>
      <c r="B45" s="24">
        <v>2</v>
      </c>
      <c r="C45" s="25"/>
      <c r="D45" s="26" t="s">
        <v>23</v>
      </c>
      <c r="E45" s="34">
        <v>0.6</v>
      </c>
      <c r="F45" s="28">
        <v>1310</v>
      </c>
      <c r="G45" s="27">
        <v>0</v>
      </c>
      <c r="H45" s="28">
        <v>93</v>
      </c>
      <c r="I45" s="29">
        <f t="shared" si="17"/>
        <v>0.22643792403094076</v>
      </c>
      <c r="J45" s="81" t="str">
        <f t="shared" si="12"/>
        <v>A</v>
      </c>
      <c r="K45" s="30">
        <f t="shared" si="18"/>
        <v>1403</v>
      </c>
      <c r="L45" s="31">
        <v>39920</v>
      </c>
      <c r="M45" s="32">
        <v>49591.68</v>
      </c>
      <c r="N45" s="67">
        <v>69423</v>
      </c>
      <c r="O45" s="62">
        <f t="shared" si="19"/>
        <v>32</v>
      </c>
      <c r="P45" s="29">
        <f t="shared" si="20"/>
        <v>0.23196923209887213</v>
      </c>
      <c r="Q45" s="81" t="str">
        <f t="shared" si="13"/>
        <v>A</v>
      </c>
      <c r="R45" s="33">
        <f t="shared" si="21"/>
        <v>45</v>
      </c>
      <c r="S45" s="29">
        <f t="shared" si="22"/>
        <v>0.23421632600146924</v>
      </c>
      <c r="T45" s="82" t="str">
        <f t="shared" si="14"/>
        <v>A</v>
      </c>
      <c r="U45" s="83">
        <f t="shared" si="16"/>
        <v>7.0000000000000007E-2</v>
      </c>
      <c r="V45" s="33">
        <f t="shared" si="23"/>
        <v>91</v>
      </c>
      <c r="W45" s="92">
        <f t="shared" si="24"/>
        <v>0.24216758134912061</v>
      </c>
      <c r="X45" s="94">
        <f t="shared" si="25"/>
        <v>1401</v>
      </c>
      <c r="Y45" s="93" t="str">
        <f t="shared" si="28"/>
        <v>A</v>
      </c>
      <c r="Z45" s="32">
        <v>1867</v>
      </c>
      <c r="AA45" s="52" t="str">
        <f t="shared" si="26"/>
        <v>Okay</v>
      </c>
      <c r="AB45" s="59">
        <f t="shared" si="27"/>
        <v>466</v>
      </c>
      <c r="AC45" s="96"/>
    </row>
    <row r="46" spans="1:29" s="97" customFormat="1" ht="13.95" customHeight="1" x14ac:dyDescent="0.3">
      <c r="A46" s="66">
        <v>703</v>
      </c>
      <c r="B46" s="24">
        <v>1</v>
      </c>
      <c r="C46" s="25"/>
      <c r="D46" s="26" t="s">
        <v>23</v>
      </c>
      <c r="E46" s="34">
        <v>0.6</v>
      </c>
      <c r="F46" s="28">
        <v>653</v>
      </c>
      <c r="G46" s="27">
        <v>0</v>
      </c>
      <c r="H46" s="28">
        <v>69</v>
      </c>
      <c r="I46" s="29">
        <f t="shared" si="17"/>
        <v>9.7414221780208851E-2</v>
      </c>
      <c r="J46" s="81" t="str">
        <f t="shared" si="12"/>
        <v>A</v>
      </c>
      <c r="K46" s="30">
        <f t="shared" si="18"/>
        <v>722</v>
      </c>
      <c r="L46" s="31">
        <v>34738</v>
      </c>
      <c r="M46" s="32">
        <v>17512</v>
      </c>
      <c r="N46" s="67">
        <v>80440</v>
      </c>
      <c r="O46" s="62">
        <f t="shared" si="19"/>
        <v>16</v>
      </c>
      <c r="P46" s="29">
        <f t="shared" si="20"/>
        <v>9.9801093983092989E-2</v>
      </c>
      <c r="Q46" s="81" t="str">
        <f t="shared" si="13"/>
        <v>A</v>
      </c>
      <c r="R46" s="33">
        <f t="shared" si="21"/>
        <v>22</v>
      </c>
      <c r="S46" s="29">
        <f t="shared" si="22"/>
        <v>0.10069617105917454</v>
      </c>
      <c r="T46" s="82" t="str">
        <f t="shared" si="14"/>
        <v>A</v>
      </c>
      <c r="U46" s="83">
        <f t="shared" si="16"/>
        <v>7.0000000000000007E-2</v>
      </c>
      <c r="V46" s="33">
        <f t="shared" si="23"/>
        <v>45</v>
      </c>
      <c r="W46" s="92">
        <f t="shared" si="24"/>
        <v>0.10412729985082049</v>
      </c>
      <c r="X46" s="94">
        <f t="shared" si="25"/>
        <v>698</v>
      </c>
      <c r="Y46" s="93" t="str">
        <f t="shared" si="28"/>
        <v>A</v>
      </c>
      <c r="Z46" s="32">
        <v>1557</v>
      </c>
      <c r="AA46" s="52" t="str">
        <f t="shared" si="26"/>
        <v>Okay</v>
      </c>
      <c r="AB46" s="59">
        <f t="shared" si="27"/>
        <v>859</v>
      </c>
      <c r="AC46" s="96"/>
    </row>
    <row r="47" spans="1:29" s="97" customFormat="1" ht="13.95" customHeight="1" x14ac:dyDescent="0.3">
      <c r="A47" s="66">
        <v>704</v>
      </c>
      <c r="B47" s="24">
        <v>1</v>
      </c>
      <c r="C47" s="25"/>
      <c r="D47" s="26" t="s">
        <v>23</v>
      </c>
      <c r="E47" s="34">
        <v>0.6</v>
      </c>
      <c r="F47" s="28">
        <v>1085</v>
      </c>
      <c r="G47" s="27">
        <v>0</v>
      </c>
      <c r="H47" s="28">
        <v>69</v>
      </c>
      <c r="I47" s="29">
        <f t="shared" si="17"/>
        <v>5.9959382353889305E-2</v>
      </c>
      <c r="J47" s="81" t="str">
        <f t="shared" si="12"/>
        <v>A</v>
      </c>
      <c r="K47" s="30">
        <f t="shared" si="18"/>
        <v>1154</v>
      </c>
      <c r="L47" s="31">
        <v>41736</v>
      </c>
      <c r="M47" s="32">
        <v>10534.66</v>
      </c>
      <c r="N47" s="67">
        <v>217147</v>
      </c>
      <c r="O47" s="62">
        <f t="shared" si="19"/>
        <v>27</v>
      </c>
      <c r="P47" s="29">
        <f t="shared" si="20"/>
        <v>6.1451459149792539E-2</v>
      </c>
      <c r="Q47" s="81" t="str">
        <f t="shared" si="13"/>
        <v>A</v>
      </c>
      <c r="R47" s="33">
        <f t="shared" si="21"/>
        <v>37</v>
      </c>
      <c r="S47" s="29">
        <f t="shared" si="22"/>
        <v>6.2004080185312255E-2</v>
      </c>
      <c r="T47" s="82" t="str">
        <f t="shared" si="14"/>
        <v>A</v>
      </c>
      <c r="U47" s="83">
        <f t="shared" si="16"/>
        <v>7.0000000000000007E-2</v>
      </c>
      <c r="V47" s="33">
        <f t="shared" si="23"/>
        <v>75</v>
      </c>
      <c r="W47" s="92">
        <f t="shared" si="24"/>
        <v>6.4104040120287184E-2</v>
      </c>
      <c r="X47" s="94">
        <f t="shared" si="25"/>
        <v>1160</v>
      </c>
      <c r="Y47" s="93" t="str">
        <f t="shared" si="28"/>
        <v>A</v>
      </c>
      <c r="Z47" s="32">
        <v>1557</v>
      </c>
      <c r="AA47" s="52" t="str">
        <f t="shared" si="26"/>
        <v>Okay</v>
      </c>
      <c r="AB47" s="59">
        <f t="shared" si="27"/>
        <v>397</v>
      </c>
      <c r="AC47" s="96"/>
    </row>
    <row r="48" spans="1:29" s="97" customFormat="1" ht="13.95" customHeight="1" x14ac:dyDescent="0.3">
      <c r="A48" s="66">
        <v>706</v>
      </c>
      <c r="B48" s="24">
        <v>1</v>
      </c>
      <c r="C48" s="25"/>
      <c r="D48" s="26" t="s">
        <v>23</v>
      </c>
      <c r="E48" s="34">
        <v>0.5</v>
      </c>
      <c r="F48" s="28">
        <v>1085</v>
      </c>
      <c r="G48" s="27">
        <v>0</v>
      </c>
      <c r="H48" s="28">
        <v>69</v>
      </c>
      <c r="I48" s="29">
        <f t="shared" si="17"/>
        <v>0.50076923076923086</v>
      </c>
      <c r="J48" s="81" t="str">
        <f t="shared" si="12"/>
        <v>C</v>
      </c>
      <c r="K48" s="30">
        <f t="shared" si="18"/>
        <v>1154</v>
      </c>
      <c r="L48" s="31">
        <v>39977</v>
      </c>
      <c r="M48" s="32">
        <v>40780</v>
      </c>
      <c r="N48" s="67">
        <v>26000</v>
      </c>
      <c r="O48" s="62">
        <f t="shared" si="19"/>
        <v>27</v>
      </c>
      <c r="P48" s="29">
        <f t="shared" si="20"/>
        <v>0.51323076923076927</v>
      </c>
      <c r="Q48" s="81" t="str">
        <f t="shared" si="13"/>
        <v>C</v>
      </c>
      <c r="R48" s="33">
        <f t="shared" si="21"/>
        <v>37</v>
      </c>
      <c r="S48" s="29">
        <f t="shared" si="22"/>
        <v>0.51784615384615384</v>
      </c>
      <c r="T48" s="82" t="str">
        <f t="shared" si="14"/>
        <v>C</v>
      </c>
      <c r="U48" s="83">
        <f t="shared" si="16"/>
        <v>5.0000000000000001E-3</v>
      </c>
      <c r="V48" s="33">
        <f t="shared" si="23"/>
        <v>5</v>
      </c>
      <c r="W48" s="92">
        <f t="shared" si="24"/>
        <v>0.50307692307692309</v>
      </c>
      <c r="X48" s="94">
        <f t="shared" si="25"/>
        <v>1090</v>
      </c>
      <c r="Y48" s="93" t="str">
        <f t="shared" si="28"/>
        <v>C</v>
      </c>
      <c r="Z48" s="32">
        <v>1297</v>
      </c>
      <c r="AA48" s="52" t="str">
        <f t="shared" si="26"/>
        <v>Okay</v>
      </c>
      <c r="AB48" s="59">
        <f t="shared" si="27"/>
        <v>207</v>
      </c>
      <c r="AC48" s="96"/>
    </row>
    <row r="49" spans="1:29" s="97" customFormat="1" ht="13.95" customHeight="1" x14ac:dyDescent="0.3">
      <c r="A49" s="66">
        <v>707</v>
      </c>
      <c r="B49" s="24">
        <v>2</v>
      </c>
      <c r="C49" s="25"/>
      <c r="D49" s="26" t="s">
        <v>23</v>
      </c>
      <c r="E49" s="34">
        <v>0.5</v>
      </c>
      <c r="F49" s="28">
        <v>1416</v>
      </c>
      <c r="G49" s="27">
        <v>0</v>
      </c>
      <c r="H49" s="28">
        <v>93</v>
      </c>
      <c r="I49" s="29">
        <f t="shared" si="17"/>
        <v>0.41842941219926616</v>
      </c>
      <c r="J49" s="81" t="str">
        <f t="shared" si="12"/>
        <v>B</v>
      </c>
      <c r="K49" s="30">
        <f t="shared" si="18"/>
        <v>1509</v>
      </c>
      <c r="L49" s="31">
        <v>41962</v>
      </c>
      <c r="M49" s="32">
        <v>41723.08</v>
      </c>
      <c r="N49" s="67">
        <v>40609</v>
      </c>
      <c r="O49" s="62">
        <f t="shared" si="19"/>
        <v>35</v>
      </c>
      <c r="P49" s="29">
        <f t="shared" si="20"/>
        <v>0.42877194710532146</v>
      </c>
      <c r="Q49" s="81" t="str">
        <f t="shared" si="13"/>
        <v>B</v>
      </c>
      <c r="R49" s="33">
        <f t="shared" si="21"/>
        <v>49</v>
      </c>
      <c r="S49" s="29">
        <f t="shared" si="22"/>
        <v>0.43290896106774357</v>
      </c>
      <c r="T49" s="82" t="str">
        <f t="shared" si="14"/>
        <v>B</v>
      </c>
      <c r="U49" s="83">
        <f t="shared" si="16"/>
        <v>0.04</v>
      </c>
      <c r="V49" s="33">
        <f t="shared" si="23"/>
        <v>56</v>
      </c>
      <c r="W49" s="92">
        <f t="shared" si="24"/>
        <v>0.43497746804895465</v>
      </c>
      <c r="X49" s="94">
        <f t="shared" si="25"/>
        <v>1472</v>
      </c>
      <c r="Y49" s="93" t="str">
        <f t="shared" si="28"/>
        <v>B</v>
      </c>
      <c r="Z49" s="32">
        <v>1556</v>
      </c>
      <c r="AA49" s="52" t="str">
        <f t="shared" si="26"/>
        <v>Okay</v>
      </c>
      <c r="AB49" s="59">
        <f t="shared" si="27"/>
        <v>84</v>
      </c>
      <c r="AC49" s="96"/>
    </row>
    <row r="50" spans="1:29" s="97" customFormat="1" ht="13.95" customHeight="1" x14ac:dyDescent="0.3">
      <c r="A50" s="66">
        <v>708</v>
      </c>
      <c r="B50" s="24">
        <v>2</v>
      </c>
      <c r="C50" s="25"/>
      <c r="D50" s="26" t="s">
        <v>23</v>
      </c>
      <c r="E50" s="34">
        <v>0.6</v>
      </c>
      <c r="F50" s="28">
        <v>1310</v>
      </c>
      <c r="G50" s="27">
        <v>0</v>
      </c>
      <c r="H50" s="28">
        <v>93</v>
      </c>
      <c r="I50" s="29">
        <f t="shared" si="17"/>
        <v>0.12078185506177393</v>
      </c>
      <c r="J50" s="81" t="str">
        <f t="shared" si="12"/>
        <v>A</v>
      </c>
      <c r="K50" s="30">
        <f t="shared" si="18"/>
        <v>1403</v>
      </c>
      <c r="L50" s="31">
        <v>39804</v>
      </c>
      <c r="M50" s="32">
        <v>51333.36</v>
      </c>
      <c r="N50" s="67">
        <v>130152</v>
      </c>
      <c r="O50" s="62">
        <f t="shared" si="19"/>
        <v>32</v>
      </c>
      <c r="P50" s="29">
        <f t="shared" si="20"/>
        <v>0.12373225152129817</v>
      </c>
      <c r="Q50" s="81" t="str">
        <f t="shared" si="13"/>
        <v>A</v>
      </c>
      <c r="R50" s="33">
        <f t="shared" si="21"/>
        <v>45</v>
      </c>
      <c r="S50" s="29">
        <f t="shared" si="22"/>
        <v>0.1249308500829799</v>
      </c>
      <c r="T50" s="82" t="str">
        <f t="shared" si="14"/>
        <v>A</v>
      </c>
      <c r="U50" s="83">
        <f t="shared" si="16"/>
        <v>7.0000000000000007E-2</v>
      </c>
      <c r="V50" s="33">
        <f t="shared" si="23"/>
        <v>91</v>
      </c>
      <c r="W50" s="92">
        <f t="shared" si="24"/>
        <v>0.12917204499354601</v>
      </c>
      <c r="X50" s="94">
        <f t="shared" si="25"/>
        <v>1401</v>
      </c>
      <c r="Y50" s="93" t="str">
        <f t="shared" si="28"/>
        <v>A</v>
      </c>
      <c r="Z50" s="32">
        <v>1867</v>
      </c>
      <c r="AA50" s="52" t="str">
        <f t="shared" si="26"/>
        <v>Okay</v>
      </c>
      <c r="AB50" s="59">
        <f t="shared" si="27"/>
        <v>466</v>
      </c>
      <c r="AC50" s="96"/>
    </row>
    <row r="51" spans="1:29" s="97" customFormat="1" ht="13.95" customHeight="1" x14ac:dyDescent="0.3">
      <c r="A51" s="66">
        <v>709</v>
      </c>
      <c r="B51" s="24">
        <v>2</v>
      </c>
      <c r="C51" s="25"/>
      <c r="D51" s="26" t="s">
        <v>23</v>
      </c>
      <c r="E51" s="34">
        <v>0.6</v>
      </c>
      <c r="F51" s="28">
        <v>1310</v>
      </c>
      <c r="G51" s="27">
        <v>0</v>
      </c>
      <c r="H51" s="28">
        <v>93</v>
      </c>
      <c r="I51" s="29">
        <f t="shared" si="17"/>
        <v>0.30474565756823818</v>
      </c>
      <c r="J51" s="81" t="str">
        <f t="shared" si="12"/>
        <v>B</v>
      </c>
      <c r="K51" s="30">
        <f t="shared" si="18"/>
        <v>1403</v>
      </c>
      <c r="L51" s="31">
        <v>40386</v>
      </c>
      <c r="M51" s="32">
        <v>62472.41</v>
      </c>
      <c r="N51" s="67">
        <v>51584</v>
      </c>
      <c r="O51" s="62">
        <f t="shared" si="19"/>
        <v>32</v>
      </c>
      <c r="P51" s="29">
        <f t="shared" si="20"/>
        <v>0.31218982630272951</v>
      </c>
      <c r="Q51" s="81" t="str">
        <f t="shared" si="13"/>
        <v>B</v>
      </c>
      <c r="R51" s="33">
        <f t="shared" si="21"/>
        <v>45</v>
      </c>
      <c r="S51" s="29">
        <f t="shared" si="22"/>
        <v>0.31521401985111658</v>
      </c>
      <c r="T51" s="82" t="str">
        <f t="shared" si="14"/>
        <v>B</v>
      </c>
      <c r="U51" s="83">
        <f t="shared" si="16"/>
        <v>0.04</v>
      </c>
      <c r="V51" s="33">
        <f t="shared" si="23"/>
        <v>52</v>
      </c>
      <c r="W51" s="92">
        <f t="shared" si="24"/>
        <v>0.31684243176178656</v>
      </c>
      <c r="X51" s="94">
        <f t="shared" si="25"/>
        <v>1362</v>
      </c>
      <c r="Y51" s="93" t="str">
        <f t="shared" si="28"/>
        <v>B</v>
      </c>
      <c r="Z51" s="32">
        <v>1867</v>
      </c>
      <c r="AA51" s="52" t="str">
        <f t="shared" si="26"/>
        <v>Okay</v>
      </c>
      <c r="AB51" s="59">
        <f t="shared" si="27"/>
        <v>505</v>
      </c>
      <c r="AC51" s="96"/>
    </row>
    <row r="52" spans="1:29" s="97" customFormat="1" ht="13.95" customHeight="1" x14ac:dyDescent="0.3">
      <c r="A52" s="66">
        <v>712</v>
      </c>
      <c r="B52" s="24">
        <v>1</v>
      </c>
      <c r="C52" s="25"/>
      <c r="D52" s="26" t="s">
        <v>23</v>
      </c>
      <c r="E52" s="34">
        <v>0.6</v>
      </c>
      <c r="F52" s="28">
        <v>1085</v>
      </c>
      <c r="G52" s="27">
        <v>0</v>
      </c>
      <c r="H52" s="28">
        <v>69</v>
      </c>
      <c r="I52" s="29">
        <f t="shared" si="17"/>
        <v>0.52502117020847616</v>
      </c>
      <c r="J52" s="81" t="str">
        <f t="shared" si="12"/>
        <v>C</v>
      </c>
      <c r="K52" s="30">
        <f t="shared" si="18"/>
        <v>1154</v>
      </c>
      <c r="L52" s="31">
        <v>40183</v>
      </c>
      <c r="M52" s="32">
        <v>40284.83</v>
      </c>
      <c r="N52" s="67">
        <v>24799</v>
      </c>
      <c r="O52" s="62">
        <f t="shared" si="19"/>
        <v>27</v>
      </c>
      <c r="P52" s="29">
        <f t="shared" si="20"/>
        <v>0.53808621315375615</v>
      </c>
      <c r="Q52" s="81" t="str">
        <f t="shared" si="13"/>
        <v>C</v>
      </c>
      <c r="R52" s="33">
        <f t="shared" si="21"/>
        <v>37</v>
      </c>
      <c r="S52" s="29">
        <f t="shared" si="22"/>
        <v>0.54292511794830434</v>
      </c>
      <c r="T52" s="82" t="str">
        <f t="shared" si="14"/>
        <v>C</v>
      </c>
      <c r="U52" s="83">
        <f t="shared" si="16"/>
        <v>5.0000000000000001E-3</v>
      </c>
      <c r="V52" s="33">
        <f t="shared" si="23"/>
        <v>5</v>
      </c>
      <c r="W52" s="92">
        <f t="shared" si="24"/>
        <v>0.5274406226057502</v>
      </c>
      <c r="X52" s="94">
        <f t="shared" si="25"/>
        <v>1090</v>
      </c>
      <c r="Y52" s="93" t="str">
        <f t="shared" si="28"/>
        <v>C</v>
      </c>
      <c r="Z52" s="32">
        <v>1557</v>
      </c>
      <c r="AA52" s="52" t="str">
        <f t="shared" si="26"/>
        <v>Okay</v>
      </c>
      <c r="AB52" s="59">
        <f t="shared" si="27"/>
        <v>467</v>
      </c>
      <c r="AC52" s="96"/>
    </row>
    <row r="53" spans="1:29" s="97" customFormat="1" ht="13.95" customHeight="1" x14ac:dyDescent="0.3">
      <c r="A53" s="66">
        <v>714</v>
      </c>
      <c r="B53" s="24">
        <v>1</v>
      </c>
      <c r="C53" s="25"/>
      <c r="D53" s="26" t="s">
        <v>23</v>
      </c>
      <c r="E53" s="34">
        <v>0.5</v>
      </c>
      <c r="F53" s="28">
        <v>1012</v>
      </c>
      <c r="G53" s="27">
        <v>0</v>
      </c>
      <c r="H53" s="28">
        <v>69</v>
      </c>
      <c r="I53" s="29">
        <f t="shared" si="17"/>
        <v>0.47278673207194583</v>
      </c>
      <c r="J53" s="81" t="str">
        <f t="shared" si="12"/>
        <v>B</v>
      </c>
      <c r="K53" s="30">
        <f t="shared" si="18"/>
        <v>1081</v>
      </c>
      <c r="L53" s="31">
        <v>42003</v>
      </c>
      <c r="M53" s="32">
        <v>34356</v>
      </c>
      <c r="N53" s="67">
        <v>25686</v>
      </c>
      <c r="O53" s="62">
        <f t="shared" si="19"/>
        <v>25</v>
      </c>
      <c r="P53" s="29">
        <f t="shared" si="20"/>
        <v>0.4844662462041579</v>
      </c>
      <c r="Q53" s="81" t="str">
        <f t="shared" si="13"/>
        <v>B</v>
      </c>
      <c r="R53" s="33">
        <f t="shared" si="21"/>
        <v>35</v>
      </c>
      <c r="S53" s="29">
        <f t="shared" si="22"/>
        <v>0.48913805185704273</v>
      </c>
      <c r="T53" s="82" t="str">
        <f t="shared" si="14"/>
        <v>B</v>
      </c>
      <c r="U53" s="83">
        <f t="shared" si="16"/>
        <v>0.04</v>
      </c>
      <c r="V53" s="33">
        <f t="shared" si="23"/>
        <v>40</v>
      </c>
      <c r="W53" s="92">
        <f t="shared" si="24"/>
        <v>0.49147395468348515</v>
      </c>
      <c r="X53" s="94">
        <f t="shared" si="25"/>
        <v>1052</v>
      </c>
      <c r="Y53" s="93" t="str">
        <f t="shared" si="28"/>
        <v>B</v>
      </c>
      <c r="Z53" s="32">
        <v>1297</v>
      </c>
      <c r="AA53" s="52" t="str">
        <f t="shared" si="26"/>
        <v>Okay</v>
      </c>
      <c r="AB53" s="59">
        <f t="shared" si="27"/>
        <v>245</v>
      </c>
      <c r="AC53" s="96"/>
    </row>
    <row r="54" spans="1:29" s="97" customFormat="1" ht="13.95" customHeight="1" x14ac:dyDescent="0.3">
      <c r="A54" s="66">
        <v>715</v>
      </c>
      <c r="B54" s="24">
        <v>2</v>
      </c>
      <c r="C54" s="25"/>
      <c r="D54" s="26" t="s">
        <v>23</v>
      </c>
      <c r="E54" s="34">
        <v>0.5</v>
      </c>
      <c r="F54" s="28">
        <v>1207</v>
      </c>
      <c r="G54" s="27">
        <v>0</v>
      </c>
      <c r="H54" s="28">
        <v>93</v>
      </c>
      <c r="I54" s="29">
        <f t="shared" si="17"/>
        <v>0.27420393018060657</v>
      </c>
      <c r="J54" s="81" t="str">
        <f t="shared" si="12"/>
        <v>A</v>
      </c>
      <c r="K54" s="30">
        <f t="shared" si="18"/>
        <v>1300</v>
      </c>
      <c r="L54" s="31">
        <v>42718</v>
      </c>
      <c r="M54" s="32">
        <v>41286.83</v>
      </c>
      <c r="N54" s="67">
        <v>52822</v>
      </c>
      <c r="O54" s="62">
        <f t="shared" si="19"/>
        <v>30</v>
      </c>
      <c r="P54" s="29">
        <f t="shared" si="20"/>
        <v>0.28101927227291662</v>
      </c>
      <c r="Q54" s="81" t="str">
        <f t="shared" si="13"/>
        <v>A</v>
      </c>
      <c r="R54" s="33">
        <f t="shared" si="21"/>
        <v>42</v>
      </c>
      <c r="S54" s="29">
        <f t="shared" si="22"/>
        <v>0.28374540910984064</v>
      </c>
      <c r="T54" s="82" t="str">
        <f t="shared" si="14"/>
        <v>A</v>
      </c>
      <c r="U54" s="83">
        <f t="shared" si="16"/>
        <v>7.0000000000000007E-2</v>
      </c>
      <c r="V54" s="33">
        <f t="shared" si="23"/>
        <v>84</v>
      </c>
      <c r="W54" s="92">
        <f t="shared" si="24"/>
        <v>0.29328688803907466</v>
      </c>
      <c r="X54" s="94">
        <f t="shared" si="25"/>
        <v>1291</v>
      </c>
      <c r="Y54" s="93" t="str">
        <f t="shared" si="28"/>
        <v>A</v>
      </c>
      <c r="Z54" s="32">
        <v>1556</v>
      </c>
      <c r="AA54" s="52" t="str">
        <f t="shared" si="26"/>
        <v>Okay</v>
      </c>
      <c r="AB54" s="59">
        <f t="shared" si="27"/>
        <v>265</v>
      </c>
      <c r="AC54" s="96"/>
    </row>
    <row r="55" spans="1:29" s="97" customFormat="1" ht="13.95" customHeight="1" x14ac:dyDescent="0.3">
      <c r="A55" s="66">
        <v>717</v>
      </c>
      <c r="B55" s="24">
        <v>2</v>
      </c>
      <c r="C55" s="25"/>
      <c r="D55" s="26" t="s">
        <v>23</v>
      </c>
      <c r="E55" s="34">
        <v>0.6</v>
      </c>
      <c r="F55" s="28">
        <v>1310</v>
      </c>
      <c r="G55" s="27">
        <v>0</v>
      </c>
      <c r="H55" s="28">
        <v>93</v>
      </c>
      <c r="I55" s="29">
        <f t="shared" si="17"/>
        <v>0.10941208404963912</v>
      </c>
      <c r="J55" s="81" t="str">
        <f t="shared" si="12"/>
        <v>A</v>
      </c>
      <c r="K55" s="30">
        <f t="shared" si="18"/>
        <v>1403</v>
      </c>
      <c r="L55" s="31">
        <v>34362</v>
      </c>
      <c r="M55" s="32">
        <v>20139</v>
      </c>
      <c r="N55" s="67">
        <v>143677</v>
      </c>
      <c r="O55" s="62">
        <f t="shared" si="19"/>
        <v>32</v>
      </c>
      <c r="P55" s="29">
        <f t="shared" si="20"/>
        <v>0.1120847456447448</v>
      </c>
      <c r="Q55" s="81" t="str">
        <f t="shared" si="13"/>
        <v>A</v>
      </c>
      <c r="R55" s="33">
        <f t="shared" si="21"/>
        <v>45</v>
      </c>
      <c r="S55" s="29">
        <f t="shared" si="22"/>
        <v>0.1131705144177565</v>
      </c>
      <c r="T55" s="82" t="str">
        <f t="shared" si="14"/>
        <v>A</v>
      </c>
      <c r="U55" s="83">
        <f t="shared" si="16"/>
        <v>7.0000000000000007E-2</v>
      </c>
      <c r="V55" s="33">
        <f t="shared" si="23"/>
        <v>91</v>
      </c>
      <c r="W55" s="92">
        <f t="shared" si="24"/>
        <v>0.11701246546072092</v>
      </c>
      <c r="X55" s="94">
        <f t="shared" si="25"/>
        <v>1401</v>
      </c>
      <c r="Y55" s="93" t="str">
        <f t="shared" si="28"/>
        <v>A</v>
      </c>
      <c r="Z55" s="32">
        <v>1867</v>
      </c>
      <c r="AA55" s="52" t="str">
        <f t="shared" si="26"/>
        <v>Okay</v>
      </c>
      <c r="AB55" s="59">
        <f t="shared" si="27"/>
        <v>466</v>
      </c>
      <c r="AC55" s="96"/>
    </row>
    <row r="56" spans="1:29" s="97" customFormat="1" ht="13.95" customHeight="1" x14ac:dyDescent="0.3">
      <c r="A56" s="66">
        <v>718</v>
      </c>
      <c r="B56" s="24">
        <v>2</v>
      </c>
      <c r="C56" s="25"/>
      <c r="D56" s="26" t="s">
        <v>23</v>
      </c>
      <c r="E56" s="34">
        <v>0.6</v>
      </c>
      <c r="F56" s="28">
        <v>1207</v>
      </c>
      <c r="G56" s="27">
        <v>0</v>
      </c>
      <c r="H56" s="28">
        <v>93</v>
      </c>
      <c r="I56" s="29">
        <f t="shared" si="17"/>
        <v>0.53099681049968839</v>
      </c>
      <c r="J56" s="81" t="str">
        <f t="shared" si="12"/>
        <v>C</v>
      </c>
      <c r="K56" s="30">
        <f t="shared" si="18"/>
        <v>1300</v>
      </c>
      <c r="L56" s="31">
        <v>41946</v>
      </c>
      <c r="M56" s="32">
        <v>47753.2</v>
      </c>
      <c r="N56" s="67">
        <v>27277</v>
      </c>
      <c r="O56" s="62">
        <f t="shared" si="19"/>
        <v>30</v>
      </c>
      <c r="P56" s="29">
        <f t="shared" si="20"/>
        <v>0.54419474282362423</v>
      </c>
      <c r="Q56" s="81" t="str">
        <f t="shared" si="13"/>
        <v>C</v>
      </c>
      <c r="R56" s="33">
        <f t="shared" si="21"/>
        <v>42</v>
      </c>
      <c r="S56" s="29">
        <f t="shared" si="22"/>
        <v>0.54947391575319859</v>
      </c>
      <c r="T56" s="82" t="str">
        <f t="shared" si="14"/>
        <v>C</v>
      </c>
      <c r="U56" s="83">
        <f t="shared" ref="U56:U87" si="29">IF(I56&lt;=30%,$U$2,IF(AND(I56&gt;30%,I56&lt;=50%),$V$2,IF(I56&gt;50%,$W$2)))</f>
        <v>5.0000000000000001E-3</v>
      </c>
      <c r="V56" s="33">
        <f t="shared" si="23"/>
        <v>6</v>
      </c>
      <c r="W56" s="92">
        <f t="shared" si="24"/>
        <v>0.53363639696447551</v>
      </c>
      <c r="X56" s="94">
        <f t="shared" si="25"/>
        <v>1213</v>
      </c>
      <c r="Y56" s="93" t="str">
        <f t="shared" si="28"/>
        <v>C</v>
      </c>
      <c r="Z56" s="32">
        <v>1867</v>
      </c>
      <c r="AA56" s="52" t="str">
        <f t="shared" si="26"/>
        <v>Okay</v>
      </c>
      <c r="AB56" s="59">
        <f t="shared" si="27"/>
        <v>654</v>
      </c>
      <c r="AC56" s="96"/>
    </row>
    <row r="57" spans="1:29" s="97" customFormat="1" ht="13.95" customHeight="1" x14ac:dyDescent="0.3">
      <c r="A57" s="66">
        <v>719</v>
      </c>
      <c r="B57" s="24">
        <v>1</v>
      </c>
      <c r="C57" s="25"/>
      <c r="D57" s="26" t="s">
        <v>23</v>
      </c>
      <c r="E57" s="34">
        <v>0.6</v>
      </c>
      <c r="F57" s="28">
        <v>1085</v>
      </c>
      <c r="G57" s="27">
        <v>0</v>
      </c>
      <c r="H57" s="28">
        <v>69</v>
      </c>
      <c r="I57" s="29">
        <f t="shared" si="17"/>
        <v>0.16543206739260258</v>
      </c>
      <c r="J57" s="81" t="str">
        <f t="shared" si="12"/>
        <v>A</v>
      </c>
      <c r="K57" s="30">
        <f t="shared" si="18"/>
        <v>1154</v>
      </c>
      <c r="L57" s="31">
        <v>40037</v>
      </c>
      <c r="M57" s="32">
        <v>40120.17</v>
      </c>
      <c r="N57" s="67">
        <v>78703</v>
      </c>
      <c r="O57" s="62">
        <f t="shared" si="19"/>
        <v>27</v>
      </c>
      <c r="P57" s="29">
        <f t="shared" si="20"/>
        <v>0.16954881008347841</v>
      </c>
      <c r="Q57" s="81" t="str">
        <f t="shared" si="13"/>
        <v>A</v>
      </c>
      <c r="R57" s="33">
        <f t="shared" si="21"/>
        <v>37</v>
      </c>
      <c r="S57" s="29">
        <f t="shared" si="22"/>
        <v>0.1710735295986176</v>
      </c>
      <c r="T57" s="82" t="str">
        <f t="shared" si="14"/>
        <v>A</v>
      </c>
      <c r="U57" s="83">
        <f t="shared" si="29"/>
        <v>7.0000000000000007E-2</v>
      </c>
      <c r="V57" s="33">
        <f t="shared" si="23"/>
        <v>75</v>
      </c>
      <c r="W57" s="92">
        <f t="shared" si="24"/>
        <v>0.17686746375614654</v>
      </c>
      <c r="X57" s="94">
        <f t="shared" si="25"/>
        <v>1160</v>
      </c>
      <c r="Y57" s="93" t="str">
        <f t="shared" si="28"/>
        <v>A</v>
      </c>
      <c r="Z57" s="32">
        <v>1557</v>
      </c>
      <c r="AA57" s="52" t="str">
        <f t="shared" si="26"/>
        <v>Okay</v>
      </c>
      <c r="AB57" s="59">
        <f t="shared" si="27"/>
        <v>397</v>
      </c>
      <c r="AC57" s="96"/>
    </row>
    <row r="58" spans="1:29" s="97" customFormat="1" ht="13.95" customHeight="1" x14ac:dyDescent="0.3">
      <c r="A58" s="66">
        <v>720</v>
      </c>
      <c r="B58" s="24">
        <v>1</v>
      </c>
      <c r="C58" s="25"/>
      <c r="D58" s="26" t="s">
        <v>23</v>
      </c>
      <c r="E58" s="34">
        <v>0.5</v>
      </c>
      <c r="F58" s="28">
        <v>1085</v>
      </c>
      <c r="G58" s="27">
        <v>0</v>
      </c>
      <c r="H58" s="28">
        <v>69</v>
      </c>
      <c r="I58" s="29">
        <f t="shared" si="17"/>
        <v>0.27423805210944247</v>
      </c>
      <c r="J58" s="81" t="str">
        <f t="shared" si="12"/>
        <v>A</v>
      </c>
      <c r="K58" s="30">
        <f t="shared" si="18"/>
        <v>1154</v>
      </c>
      <c r="L58" s="31">
        <v>40942</v>
      </c>
      <c r="M58" s="32">
        <v>26480</v>
      </c>
      <c r="N58" s="67">
        <v>47477</v>
      </c>
      <c r="O58" s="62">
        <f t="shared" si="19"/>
        <v>27</v>
      </c>
      <c r="P58" s="29">
        <f t="shared" si="20"/>
        <v>0.28106240916654379</v>
      </c>
      <c r="Q58" s="81" t="str">
        <f t="shared" si="13"/>
        <v>A</v>
      </c>
      <c r="R58" s="33">
        <f t="shared" si="21"/>
        <v>37</v>
      </c>
      <c r="S58" s="29">
        <f t="shared" si="22"/>
        <v>0.28358994881732208</v>
      </c>
      <c r="T58" s="82" t="str">
        <f t="shared" si="14"/>
        <v>A</v>
      </c>
      <c r="U58" s="83">
        <f t="shared" si="29"/>
        <v>7.0000000000000007E-2</v>
      </c>
      <c r="V58" s="33">
        <f t="shared" si="23"/>
        <v>75</v>
      </c>
      <c r="W58" s="92">
        <f t="shared" si="24"/>
        <v>0.29319459949027954</v>
      </c>
      <c r="X58" s="94">
        <f t="shared" si="25"/>
        <v>1160</v>
      </c>
      <c r="Y58" s="93" t="str">
        <f t="shared" si="28"/>
        <v>A</v>
      </c>
      <c r="Z58" s="32">
        <v>1297</v>
      </c>
      <c r="AA58" s="52" t="str">
        <f t="shared" si="26"/>
        <v>Okay</v>
      </c>
      <c r="AB58" s="59">
        <f t="shared" si="27"/>
        <v>137</v>
      </c>
      <c r="AC58" s="96"/>
    </row>
    <row r="59" spans="1:29" s="97" customFormat="1" ht="13.95" customHeight="1" x14ac:dyDescent="0.3">
      <c r="A59" s="66">
        <v>721</v>
      </c>
      <c r="B59" s="24">
        <v>1</v>
      </c>
      <c r="C59" s="25"/>
      <c r="D59" s="26" t="s">
        <v>23</v>
      </c>
      <c r="E59" s="34">
        <v>0.5</v>
      </c>
      <c r="F59" s="28">
        <v>1085</v>
      </c>
      <c r="G59" s="27">
        <v>0</v>
      </c>
      <c r="H59" s="28">
        <v>69</v>
      </c>
      <c r="I59" s="29">
        <f t="shared" si="17"/>
        <v>0.91144557227861389</v>
      </c>
      <c r="J59" s="81" t="str">
        <f t="shared" si="12"/>
        <v>C</v>
      </c>
      <c r="K59" s="30">
        <f t="shared" si="18"/>
        <v>1154</v>
      </c>
      <c r="L59" s="31">
        <v>40694</v>
      </c>
      <c r="M59" s="32">
        <v>26196.51</v>
      </c>
      <c r="N59" s="67">
        <v>14285</v>
      </c>
      <c r="O59" s="62">
        <f t="shared" si="19"/>
        <v>27</v>
      </c>
      <c r="P59" s="29">
        <f t="shared" si="20"/>
        <v>0.93412670633531669</v>
      </c>
      <c r="Q59" s="81" t="str">
        <f t="shared" si="13"/>
        <v>C</v>
      </c>
      <c r="R59" s="33">
        <f t="shared" si="21"/>
        <v>37</v>
      </c>
      <c r="S59" s="29">
        <f t="shared" si="22"/>
        <v>0.94252712635631775</v>
      </c>
      <c r="T59" s="82" t="str">
        <f t="shared" si="14"/>
        <v>C</v>
      </c>
      <c r="U59" s="83">
        <f t="shared" si="29"/>
        <v>5.0000000000000001E-3</v>
      </c>
      <c r="V59" s="33">
        <f t="shared" si="23"/>
        <v>5</v>
      </c>
      <c r="W59" s="92">
        <f t="shared" si="24"/>
        <v>0.91564578228911442</v>
      </c>
      <c r="X59" s="94">
        <f t="shared" si="25"/>
        <v>1090</v>
      </c>
      <c r="Y59" s="93" t="str">
        <f t="shared" si="28"/>
        <v>C</v>
      </c>
      <c r="Z59" s="32">
        <v>1297</v>
      </c>
      <c r="AA59" s="52" t="str">
        <f t="shared" si="26"/>
        <v>Okay</v>
      </c>
      <c r="AB59" s="59">
        <f t="shared" si="27"/>
        <v>207</v>
      </c>
      <c r="AC59" s="96"/>
    </row>
    <row r="60" spans="1:29" s="97" customFormat="1" ht="13.95" customHeight="1" x14ac:dyDescent="0.3">
      <c r="A60" s="66">
        <v>724</v>
      </c>
      <c r="B60" s="24">
        <v>1</v>
      </c>
      <c r="C60" s="25"/>
      <c r="D60" s="26" t="s">
        <v>23</v>
      </c>
      <c r="E60" s="34">
        <v>0.6</v>
      </c>
      <c r="F60" s="28">
        <v>1085</v>
      </c>
      <c r="G60" s="27">
        <v>0</v>
      </c>
      <c r="H60" s="28">
        <v>69</v>
      </c>
      <c r="I60" s="29">
        <f t="shared" si="17"/>
        <v>0.20028920407347012</v>
      </c>
      <c r="J60" s="81" t="str">
        <f t="shared" si="12"/>
        <v>A</v>
      </c>
      <c r="K60" s="30">
        <f t="shared" si="18"/>
        <v>1154</v>
      </c>
      <c r="L60" s="31">
        <v>38930</v>
      </c>
      <c r="M60" s="32">
        <v>24950.240000000002</v>
      </c>
      <c r="N60" s="67">
        <v>65006</v>
      </c>
      <c r="O60" s="62">
        <f t="shared" si="19"/>
        <v>27</v>
      </c>
      <c r="P60" s="29">
        <f t="shared" si="20"/>
        <v>0.20527335938221086</v>
      </c>
      <c r="Q60" s="81" t="str">
        <f t="shared" si="13"/>
        <v>A</v>
      </c>
      <c r="R60" s="33">
        <f t="shared" si="21"/>
        <v>37</v>
      </c>
      <c r="S60" s="29">
        <f t="shared" si="22"/>
        <v>0.20711934282989261</v>
      </c>
      <c r="T60" s="82" t="str">
        <f t="shared" si="14"/>
        <v>A</v>
      </c>
      <c r="U60" s="83">
        <f t="shared" si="29"/>
        <v>7.0000000000000007E-2</v>
      </c>
      <c r="V60" s="33">
        <f t="shared" si="23"/>
        <v>75</v>
      </c>
      <c r="W60" s="92">
        <f t="shared" si="24"/>
        <v>0.21413407993108327</v>
      </c>
      <c r="X60" s="94">
        <f t="shared" si="25"/>
        <v>1160</v>
      </c>
      <c r="Y60" s="93" t="str">
        <f t="shared" si="28"/>
        <v>A</v>
      </c>
      <c r="Z60" s="32">
        <v>1557</v>
      </c>
      <c r="AA60" s="52" t="str">
        <f t="shared" si="26"/>
        <v>Okay</v>
      </c>
      <c r="AB60" s="59">
        <f t="shared" si="27"/>
        <v>397</v>
      </c>
      <c r="AC60" s="96"/>
    </row>
    <row r="61" spans="1:29" s="97" customFormat="1" ht="13.95" customHeight="1" x14ac:dyDescent="0.3">
      <c r="A61" s="66">
        <v>725</v>
      </c>
      <c r="B61" s="24">
        <v>0.5</v>
      </c>
      <c r="C61" s="25"/>
      <c r="D61" s="26" t="s">
        <v>23</v>
      </c>
      <c r="E61" s="34">
        <v>0.6</v>
      </c>
      <c r="F61" s="28">
        <v>950</v>
      </c>
      <c r="G61" s="27">
        <v>0</v>
      </c>
      <c r="H61" s="28">
        <v>58</v>
      </c>
      <c r="I61" s="29">
        <f t="shared" si="17"/>
        <v>0.2379064234734338</v>
      </c>
      <c r="J61" s="81" t="str">
        <f t="shared" si="12"/>
        <v>A</v>
      </c>
      <c r="K61" s="30">
        <f t="shared" si="18"/>
        <v>1008</v>
      </c>
      <c r="L61" s="31">
        <v>42636</v>
      </c>
      <c r="M61" s="32">
        <v>40824.28</v>
      </c>
      <c r="N61" s="67">
        <v>47918</v>
      </c>
      <c r="O61" s="62">
        <f t="shared" si="19"/>
        <v>23</v>
      </c>
      <c r="P61" s="29">
        <f t="shared" si="20"/>
        <v>0.24366626319963272</v>
      </c>
      <c r="Q61" s="81" t="str">
        <f t="shared" si="13"/>
        <v>A</v>
      </c>
      <c r="R61" s="33">
        <f t="shared" si="21"/>
        <v>33</v>
      </c>
      <c r="S61" s="29">
        <f t="shared" si="22"/>
        <v>0.24617054134145833</v>
      </c>
      <c r="T61" s="82" t="str">
        <f t="shared" si="14"/>
        <v>A</v>
      </c>
      <c r="U61" s="83">
        <f t="shared" si="29"/>
        <v>7.0000000000000007E-2</v>
      </c>
      <c r="V61" s="33">
        <f t="shared" si="23"/>
        <v>66</v>
      </c>
      <c r="W61" s="92">
        <f t="shared" si="24"/>
        <v>0.25443465920948288</v>
      </c>
      <c r="X61" s="94">
        <f t="shared" si="25"/>
        <v>1016</v>
      </c>
      <c r="Y61" s="93" t="str">
        <f t="shared" si="28"/>
        <v>A</v>
      </c>
      <c r="Z61" s="32">
        <v>1867</v>
      </c>
      <c r="AA61" s="52" t="str">
        <f t="shared" si="26"/>
        <v>Okay</v>
      </c>
      <c r="AB61" s="59">
        <f t="shared" si="27"/>
        <v>851</v>
      </c>
      <c r="AC61" s="96"/>
    </row>
    <row r="62" spans="1:29" s="97" customFormat="1" ht="13.95" customHeight="1" x14ac:dyDescent="0.3">
      <c r="A62" s="66">
        <v>801</v>
      </c>
      <c r="B62" s="24">
        <v>1</v>
      </c>
      <c r="C62" s="25"/>
      <c r="D62" s="26" t="s">
        <v>23</v>
      </c>
      <c r="E62" s="34">
        <v>0.6</v>
      </c>
      <c r="F62" s="28">
        <v>1085</v>
      </c>
      <c r="G62" s="27">
        <v>0</v>
      </c>
      <c r="H62" s="28">
        <v>69</v>
      </c>
      <c r="I62" s="29">
        <f t="shared" si="17"/>
        <v>0.17416895190957127</v>
      </c>
      <c r="J62" s="81" t="str">
        <f t="shared" si="12"/>
        <v>A</v>
      </c>
      <c r="K62" s="30">
        <f t="shared" si="18"/>
        <v>1154</v>
      </c>
      <c r="L62" s="31">
        <v>39652</v>
      </c>
      <c r="M62" s="32">
        <v>46668.4</v>
      </c>
      <c r="N62" s="67">
        <v>74755</v>
      </c>
      <c r="O62" s="62">
        <f t="shared" si="19"/>
        <v>27</v>
      </c>
      <c r="P62" s="29">
        <f t="shared" si="20"/>
        <v>0.17850311015985554</v>
      </c>
      <c r="Q62" s="81" t="str">
        <f t="shared" si="13"/>
        <v>A</v>
      </c>
      <c r="R62" s="33">
        <f t="shared" si="21"/>
        <v>37</v>
      </c>
      <c r="S62" s="29">
        <f t="shared" si="22"/>
        <v>0.18010835395625713</v>
      </c>
      <c r="T62" s="82" t="str">
        <f t="shared" si="14"/>
        <v>A</v>
      </c>
      <c r="U62" s="83">
        <f t="shared" si="29"/>
        <v>7.0000000000000007E-2</v>
      </c>
      <c r="V62" s="33">
        <f t="shared" si="23"/>
        <v>75</v>
      </c>
      <c r="W62" s="92">
        <f t="shared" si="24"/>
        <v>0.18620828038258311</v>
      </c>
      <c r="X62" s="94">
        <f t="shared" si="25"/>
        <v>1160</v>
      </c>
      <c r="Y62" s="93" t="str">
        <f t="shared" si="28"/>
        <v>A</v>
      </c>
      <c r="Z62" s="32">
        <v>1557</v>
      </c>
      <c r="AA62" s="52" t="str">
        <f t="shared" si="26"/>
        <v>Okay</v>
      </c>
      <c r="AB62" s="59">
        <f t="shared" si="27"/>
        <v>397</v>
      </c>
      <c r="AC62" s="96"/>
    </row>
    <row r="63" spans="1:29" s="97" customFormat="1" ht="13.95" customHeight="1" x14ac:dyDescent="0.3">
      <c r="A63" s="66">
        <v>802</v>
      </c>
      <c r="B63" s="24">
        <v>2</v>
      </c>
      <c r="C63" s="25"/>
      <c r="D63" s="26" t="s">
        <v>23</v>
      </c>
      <c r="E63" s="34">
        <v>0.6</v>
      </c>
      <c r="F63" s="28">
        <v>1310</v>
      </c>
      <c r="G63" s="27">
        <v>0</v>
      </c>
      <c r="H63" s="28">
        <v>93</v>
      </c>
      <c r="I63" s="29">
        <f t="shared" si="17"/>
        <v>0.91416608513607811</v>
      </c>
      <c r="J63" s="81" t="str">
        <f t="shared" si="12"/>
        <v>C</v>
      </c>
      <c r="K63" s="30">
        <f t="shared" si="18"/>
        <v>1403</v>
      </c>
      <c r="L63" s="31">
        <v>40298</v>
      </c>
      <c r="M63" s="32">
        <v>46535.69</v>
      </c>
      <c r="N63" s="67">
        <v>17196</v>
      </c>
      <c r="O63" s="62">
        <f t="shared" si="19"/>
        <v>32</v>
      </c>
      <c r="P63" s="29">
        <f t="shared" si="20"/>
        <v>0.93649685973482211</v>
      </c>
      <c r="Q63" s="81" t="str">
        <f t="shared" si="13"/>
        <v>C</v>
      </c>
      <c r="R63" s="33">
        <f t="shared" si="21"/>
        <v>45</v>
      </c>
      <c r="S63" s="29">
        <f t="shared" si="22"/>
        <v>0.94556873691556176</v>
      </c>
      <c r="T63" s="82" t="str">
        <f t="shared" si="14"/>
        <v>C</v>
      </c>
      <c r="U63" s="83">
        <f t="shared" si="29"/>
        <v>5.0000000000000001E-3</v>
      </c>
      <c r="V63" s="33">
        <f t="shared" si="23"/>
        <v>6</v>
      </c>
      <c r="W63" s="92">
        <f t="shared" si="24"/>
        <v>0.91835310537334269</v>
      </c>
      <c r="X63" s="94">
        <f t="shared" si="25"/>
        <v>1316</v>
      </c>
      <c r="Y63" s="93" t="str">
        <f t="shared" si="28"/>
        <v>C</v>
      </c>
      <c r="Z63" s="32">
        <v>1867</v>
      </c>
      <c r="AA63" s="52" t="str">
        <f t="shared" si="26"/>
        <v>Okay</v>
      </c>
      <c r="AB63" s="59">
        <f t="shared" si="27"/>
        <v>551</v>
      </c>
      <c r="AC63" s="96"/>
    </row>
    <row r="64" spans="1:29" s="97" customFormat="1" ht="13.95" customHeight="1" x14ac:dyDescent="0.3">
      <c r="A64" s="66">
        <v>803</v>
      </c>
      <c r="B64" s="24">
        <v>1</v>
      </c>
      <c r="C64" s="25"/>
      <c r="D64" s="26" t="s">
        <v>23</v>
      </c>
      <c r="E64" s="34">
        <v>0.6</v>
      </c>
      <c r="F64" s="28">
        <v>1226</v>
      </c>
      <c r="G64" s="27">
        <v>0</v>
      </c>
      <c r="H64" s="28">
        <v>69</v>
      </c>
      <c r="I64" s="29">
        <f t="shared" si="17"/>
        <v>0.30988288819614118</v>
      </c>
      <c r="J64" s="81" t="str">
        <f t="shared" si="12"/>
        <v>B</v>
      </c>
      <c r="K64" s="30">
        <f t="shared" si="18"/>
        <v>1295</v>
      </c>
      <c r="L64" s="31">
        <v>41992</v>
      </c>
      <c r="M64" s="32">
        <v>44360.68</v>
      </c>
      <c r="N64" s="67">
        <v>47476</v>
      </c>
      <c r="O64" s="62">
        <f t="shared" si="19"/>
        <v>30</v>
      </c>
      <c r="P64" s="29">
        <f t="shared" si="20"/>
        <v>0.31746566686325722</v>
      </c>
      <c r="Q64" s="81" t="str">
        <f t="shared" si="13"/>
        <v>B</v>
      </c>
      <c r="R64" s="33">
        <f t="shared" si="21"/>
        <v>42</v>
      </c>
      <c r="S64" s="29">
        <f t="shared" si="22"/>
        <v>0.3204987783301036</v>
      </c>
      <c r="T64" s="82" t="str">
        <f t="shared" si="14"/>
        <v>B</v>
      </c>
      <c r="U64" s="83">
        <f t="shared" si="29"/>
        <v>0.04</v>
      </c>
      <c r="V64" s="33">
        <f t="shared" si="23"/>
        <v>49</v>
      </c>
      <c r="W64" s="92">
        <f t="shared" si="24"/>
        <v>0.32226809335243067</v>
      </c>
      <c r="X64" s="94">
        <f t="shared" si="25"/>
        <v>1275</v>
      </c>
      <c r="Y64" s="93" t="str">
        <f t="shared" si="28"/>
        <v>B</v>
      </c>
      <c r="Z64" s="32">
        <v>1557</v>
      </c>
      <c r="AA64" s="52" t="str">
        <f t="shared" si="26"/>
        <v>Okay</v>
      </c>
      <c r="AB64" s="59">
        <f t="shared" si="27"/>
        <v>282</v>
      </c>
      <c r="AC64" s="96"/>
    </row>
    <row r="65" spans="1:29" s="97" customFormat="1" ht="13.95" customHeight="1" x14ac:dyDescent="0.3">
      <c r="A65" s="66">
        <v>805</v>
      </c>
      <c r="B65" s="24">
        <v>1</v>
      </c>
      <c r="C65" s="25"/>
      <c r="D65" s="26" t="s">
        <v>23</v>
      </c>
      <c r="E65" s="34">
        <v>0.5</v>
      </c>
      <c r="F65" s="28">
        <v>1085</v>
      </c>
      <c r="G65" s="27">
        <v>0</v>
      </c>
      <c r="H65" s="28">
        <v>69</v>
      </c>
      <c r="I65" s="29">
        <f t="shared" si="17"/>
        <v>0.27151585927887723</v>
      </c>
      <c r="J65" s="81" t="str">
        <f t="shared" si="12"/>
        <v>A</v>
      </c>
      <c r="K65" s="30">
        <f t="shared" si="18"/>
        <v>1154</v>
      </c>
      <c r="L65" s="31">
        <v>41741</v>
      </c>
      <c r="M65" s="32">
        <v>25110</v>
      </c>
      <c r="N65" s="67">
        <v>47953</v>
      </c>
      <c r="O65" s="62">
        <f t="shared" si="19"/>
        <v>27</v>
      </c>
      <c r="P65" s="29">
        <f t="shared" si="20"/>
        <v>0.27827247513189995</v>
      </c>
      <c r="Q65" s="81" t="str">
        <f t="shared" si="13"/>
        <v>A</v>
      </c>
      <c r="R65" s="33">
        <f t="shared" si="21"/>
        <v>37</v>
      </c>
      <c r="S65" s="29">
        <f t="shared" si="22"/>
        <v>0.28077492544783433</v>
      </c>
      <c r="T65" s="82" t="str">
        <f t="shared" si="14"/>
        <v>A</v>
      </c>
      <c r="U65" s="83">
        <f t="shared" si="29"/>
        <v>7.0000000000000007E-2</v>
      </c>
      <c r="V65" s="33">
        <f t="shared" si="23"/>
        <v>75</v>
      </c>
      <c r="W65" s="92">
        <f t="shared" si="24"/>
        <v>0.29028423664838487</v>
      </c>
      <c r="X65" s="94">
        <f t="shared" si="25"/>
        <v>1160</v>
      </c>
      <c r="Y65" s="93" t="str">
        <f t="shared" si="28"/>
        <v>A</v>
      </c>
      <c r="Z65" s="32">
        <v>1297</v>
      </c>
      <c r="AA65" s="52" t="str">
        <f t="shared" si="26"/>
        <v>Okay</v>
      </c>
      <c r="AB65" s="59">
        <f t="shared" si="27"/>
        <v>137</v>
      </c>
      <c r="AC65" s="96"/>
    </row>
    <row r="66" spans="1:29" s="97" customFormat="1" ht="13.95" customHeight="1" x14ac:dyDescent="0.3">
      <c r="A66" s="66">
        <v>806</v>
      </c>
      <c r="B66" s="24">
        <v>1</v>
      </c>
      <c r="C66" s="25"/>
      <c r="D66" s="26" t="s">
        <v>23</v>
      </c>
      <c r="E66" s="34">
        <v>0.5</v>
      </c>
      <c r="F66" s="28">
        <v>1085</v>
      </c>
      <c r="G66" s="27">
        <v>0</v>
      </c>
      <c r="H66" s="28">
        <v>69</v>
      </c>
      <c r="I66" s="29">
        <f t="shared" si="17"/>
        <v>0.54992397364419665</v>
      </c>
      <c r="J66" s="81" t="str">
        <f t="shared" si="12"/>
        <v>C</v>
      </c>
      <c r="K66" s="30">
        <f t="shared" si="18"/>
        <v>1154</v>
      </c>
      <c r="L66" s="31">
        <v>39993</v>
      </c>
      <c r="M66" s="32">
        <v>37219.879999999997</v>
      </c>
      <c r="N66" s="67">
        <v>23676</v>
      </c>
      <c r="O66" s="62">
        <f t="shared" si="19"/>
        <v>27</v>
      </c>
      <c r="P66" s="29">
        <f t="shared" si="20"/>
        <v>0.56360871768879883</v>
      </c>
      <c r="Q66" s="81" t="str">
        <f t="shared" si="13"/>
        <v>C</v>
      </c>
      <c r="R66" s="33">
        <f t="shared" si="21"/>
        <v>37</v>
      </c>
      <c r="S66" s="29">
        <f t="shared" si="22"/>
        <v>0.56867714140902181</v>
      </c>
      <c r="T66" s="82" t="str">
        <f t="shared" si="14"/>
        <v>C</v>
      </c>
      <c r="U66" s="83">
        <f t="shared" si="29"/>
        <v>5.0000000000000001E-3</v>
      </c>
      <c r="V66" s="33">
        <f t="shared" si="23"/>
        <v>5</v>
      </c>
      <c r="W66" s="92">
        <f t="shared" si="24"/>
        <v>0.55245818550430814</v>
      </c>
      <c r="X66" s="94">
        <f t="shared" si="25"/>
        <v>1090</v>
      </c>
      <c r="Y66" s="93" t="str">
        <f t="shared" si="28"/>
        <v>C</v>
      </c>
      <c r="Z66" s="32">
        <v>1297</v>
      </c>
      <c r="AA66" s="52" t="str">
        <f t="shared" si="26"/>
        <v>Okay</v>
      </c>
      <c r="AB66" s="59">
        <f t="shared" si="27"/>
        <v>207</v>
      </c>
      <c r="AC66" s="96"/>
    </row>
    <row r="67" spans="1:29" s="97" customFormat="1" ht="13.95" customHeight="1" x14ac:dyDescent="0.3">
      <c r="A67" s="66">
        <v>807</v>
      </c>
      <c r="B67" s="24">
        <v>2</v>
      </c>
      <c r="C67" s="25"/>
      <c r="D67" s="26" t="s">
        <v>23</v>
      </c>
      <c r="E67" s="34">
        <v>0.6</v>
      </c>
      <c r="F67" s="28">
        <v>1310</v>
      </c>
      <c r="G67" s="27">
        <v>0</v>
      </c>
      <c r="H67" s="28">
        <v>93</v>
      </c>
      <c r="I67" s="29">
        <f t="shared" si="17"/>
        <v>0.14574718611507725</v>
      </c>
      <c r="J67" s="81" t="str">
        <f t="shared" si="12"/>
        <v>A</v>
      </c>
      <c r="K67" s="30">
        <f t="shared" si="18"/>
        <v>1403</v>
      </c>
      <c r="L67" s="31">
        <v>40403</v>
      </c>
      <c r="M67" s="32">
        <v>54965.59</v>
      </c>
      <c r="N67" s="67">
        <v>107858</v>
      </c>
      <c r="O67" s="62">
        <f t="shared" si="19"/>
        <v>32</v>
      </c>
      <c r="P67" s="29">
        <f t="shared" si="20"/>
        <v>0.14930742272246844</v>
      </c>
      <c r="Q67" s="81" t="str">
        <f t="shared" si="13"/>
        <v>A</v>
      </c>
      <c r="R67" s="33">
        <f t="shared" si="21"/>
        <v>45</v>
      </c>
      <c r="S67" s="29">
        <f t="shared" si="22"/>
        <v>0.15075376884422112</v>
      </c>
      <c r="T67" s="82" t="str">
        <f t="shared" si="14"/>
        <v>A</v>
      </c>
      <c r="U67" s="83">
        <f t="shared" si="29"/>
        <v>7.0000000000000007E-2</v>
      </c>
      <c r="V67" s="33">
        <f t="shared" si="23"/>
        <v>91</v>
      </c>
      <c r="W67" s="92">
        <f t="shared" si="24"/>
        <v>0.15587160896734598</v>
      </c>
      <c r="X67" s="94">
        <f t="shared" si="25"/>
        <v>1401</v>
      </c>
      <c r="Y67" s="93" t="str">
        <f t="shared" si="28"/>
        <v>A</v>
      </c>
      <c r="Z67" s="32">
        <v>1867</v>
      </c>
      <c r="AA67" s="52" t="str">
        <f t="shared" si="26"/>
        <v>Okay</v>
      </c>
      <c r="AB67" s="59">
        <f t="shared" si="27"/>
        <v>466</v>
      </c>
      <c r="AC67" s="96"/>
    </row>
    <row r="68" spans="1:29" s="97" customFormat="1" ht="13.95" customHeight="1" x14ac:dyDescent="0.3">
      <c r="A68" s="66">
        <v>809</v>
      </c>
      <c r="B68" s="24">
        <v>2</v>
      </c>
      <c r="C68" s="25"/>
      <c r="D68" s="26" t="s">
        <v>23</v>
      </c>
      <c r="E68" s="34">
        <v>0.6</v>
      </c>
      <c r="F68" s="28">
        <v>1310</v>
      </c>
      <c r="G68" s="27">
        <v>0</v>
      </c>
      <c r="H68" s="28">
        <v>93</v>
      </c>
      <c r="I68" s="29">
        <f t="shared" ref="I68:I94" si="30">F68/(N68/12)</f>
        <v>0.23305807178544424</v>
      </c>
      <c r="J68" s="81" t="str">
        <f t="shared" si="12"/>
        <v>A</v>
      </c>
      <c r="K68" s="30">
        <f t="shared" ref="K68:K94" si="31">F68+G68+H68</f>
        <v>1403</v>
      </c>
      <c r="L68" s="31">
        <v>34392</v>
      </c>
      <c r="M68" s="32">
        <v>18690</v>
      </c>
      <c r="N68" s="67">
        <v>67451</v>
      </c>
      <c r="O68" s="62">
        <f t="shared" ref="O68:O94" si="32">ROUNDDOWN(F68*$O$1,0)</f>
        <v>32</v>
      </c>
      <c r="P68" s="29">
        <f t="shared" ref="P68:P94" si="33">(F68+O68)/(N68/12)</f>
        <v>0.23875109338631004</v>
      </c>
      <c r="Q68" s="81" t="str">
        <f t="shared" si="13"/>
        <v>A</v>
      </c>
      <c r="R68" s="33">
        <f t="shared" ref="R68:R94" si="34">ROUNDDOWN(F68*$R$1,0)</f>
        <v>45</v>
      </c>
      <c r="S68" s="29">
        <f t="shared" ref="S68:S94" si="35">(R68+F68)/(N68/12)</f>
        <v>0.24106388341166179</v>
      </c>
      <c r="T68" s="82" t="str">
        <f t="shared" si="14"/>
        <v>A</v>
      </c>
      <c r="U68" s="83">
        <f t="shared" si="29"/>
        <v>7.0000000000000007E-2</v>
      </c>
      <c r="V68" s="33">
        <f t="shared" ref="V68:V94" si="36">ROUNDDOWN(IF(I68&lt;=30%,F68*$U$2,IF(AND(I68&gt;30%,I68&lt;=50%),F68*$V$2,IF(I68&gt;50%,F68*$W$2))),0)</f>
        <v>91</v>
      </c>
      <c r="W68" s="92">
        <f t="shared" ref="W68:W94" si="37">(V68+F68)/(N68/12)</f>
        <v>0.24924760196290641</v>
      </c>
      <c r="X68" s="94">
        <f t="shared" ref="X68:X94" si="38">F68+V68</f>
        <v>1401</v>
      </c>
      <c r="Y68" s="93" t="str">
        <f t="shared" si="28"/>
        <v>A</v>
      </c>
      <c r="Z68" s="32">
        <v>1867</v>
      </c>
      <c r="AA68" s="52" t="str">
        <f t="shared" ref="AA68:AA94" si="39">IF(AND(O68+F68&lt;=Z68,R68+F68&lt;=Z68,V68+F68&lt;=Z68), "Okay","Not Okay")</f>
        <v>Okay</v>
      </c>
      <c r="AB68" s="59">
        <f t="shared" ref="AB68:AB94" si="40">Z68-X68</f>
        <v>466</v>
      </c>
      <c r="AC68" s="96"/>
    </row>
    <row r="69" spans="1:29" s="97" customFormat="1" ht="13.95" customHeight="1" x14ac:dyDescent="0.3">
      <c r="A69" s="66">
        <v>812</v>
      </c>
      <c r="B69" s="24">
        <v>1</v>
      </c>
      <c r="C69" s="25"/>
      <c r="D69" s="26" t="s">
        <v>23</v>
      </c>
      <c r="E69" s="34">
        <v>0.6</v>
      </c>
      <c r="F69" s="28">
        <v>1085</v>
      </c>
      <c r="G69" s="27">
        <v>0</v>
      </c>
      <c r="H69" s="28">
        <v>69</v>
      </c>
      <c r="I69" s="29">
        <f t="shared" si="30"/>
        <v>0.19039262996271111</v>
      </c>
      <c r="J69" s="81" t="str">
        <f t="shared" ref="J69:J94" si="41">IF(I69&lt;=30%,"A",IF(AND(I69&gt;30%,I69&lt;=50%),"B",IF(I69&gt;50%,"C")))</f>
        <v>A</v>
      </c>
      <c r="K69" s="30">
        <f t="shared" si="31"/>
        <v>1154</v>
      </c>
      <c r="L69" s="31">
        <v>35786</v>
      </c>
      <c r="M69" s="32">
        <v>16829</v>
      </c>
      <c r="N69" s="67">
        <v>68385</v>
      </c>
      <c r="O69" s="62">
        <f t="shared" si="32"/>
        <v>27</v>
      </c>
      <c r="P69" s="29">
        <f t="shared" si="33"/>
        <v>0.19513051107699056</v>
      </c>
      <c r="Q69" s="81" t="str">
        <f t="shared" ref="Q69:Q94" si="42">IF(P69&lt;=30%,"A",IF(AND(P69&gt;30%,P69&lt;=50%),"B",IF(P69&gt;50%,"C")))</f>
        <v>A</v>
      </c>
      <c r="R69" s="33">
        <f t="shared" si="34"/>
        <v>37</v>
      </c>
      <c r="S69" s="29">
        <f t="shared" si="35"/>
        <v>0.19688528186005702</v>
      </c>
      <c r="T69" s="82" t="str">
        <f t="shared" ref="T69:T94" si="43">IF(S69&lt;=30%,"A",IF(AND(S69&gt;30%,S69&lt;=50%),"B",IF(S69&gt;50%,"C")))</f>
        <v>A</v>
      </c>
      <c r="U69" s="83">
        <f t="shared" si="29"/>
        <v>7.0000000000000007E-2</v>
      </c>
      <c r="V69" s="33">
        <f t="shared" si="36"/>
        <v>75</v>
      </c>
      <c r="W69" s="92">
        <f t="shared" si="37"/>
        <v>0.20355341083570958</v>
      </c>
      <c r="X69" s="94">
        <f t="shared" si="38"/>
        <v>1160</v>
      </c>
      <c r="Y69" s="93" t="str">
        <f t="shared" si="28"/>
        <v>A</v>
      </c>
      <c r="Z69" s="32">
        <v>1557</v>
      </c>
      <c r="AA69" s="52" t="str">
        <f t="shared" si="39"/>
        <v>Okay</v>
      </c>
      <c r="AB69" s="59">
        <f t="shared" si="40"/>
        <v>397</v>
      </c>
      <c r="AC69" s="96"/>
    </row>
    <row r="70" spans="1:29" s="97" customFormat="1" ht="13.95" customHeight="1" x14ac:dyDescent="0.3">
      <c r="A70" s="66">
        <v>816</v>
      </c>
      <c r="B70" s="24">
        <v>2</v>
      </c>
      <c r="C70" s="25"/>
      <c r="D70" s="26" t="s">
        <v>23</v>
      </c>
      <c r="E70" s="34">
        <v>0.6</v>
      </c>
      <c r="F70" s="28">
        <v>1310</v>
      </c>
      <c r="G70" s="27">
        <v>0</v>
      </c>
      <c r="H70" s="28">
        <v>93</v>
      </c>
      <c r="I70" s="29">
        <f t="shared" si="30"/>
        <v>0.12032699549921926</v>
      </c>
      <c r="J70" s="81" t="str">
        <f t="shared" si="41"/>
        <v>A</v>
      </c>
      <c r="K70" s="30">
        <f t="shared" si="31"/>
        <v>1403</v>
      </c>
      <c r="L70" s="31">
        <v>36876</v>
      </c>
      <c r="M70" s="32">
        <v>28080</v>
      </c>
      <c r="N70" s="67">
        <v>130644</v>
      </c>
      <c r="O70" s="62">
        <f t="shared" si="32"/>
        <v>32</v>
      </c>
      <c r="P70" s="29">
        <f t="shared" si="33"/>
        <v>0.12326628088545973</v>
      </c>
      <c r="Q70" s="81" t="str">
        <f t="shared" si="42"/>
        <v>A</v>
      </c>
      <c r="R70" s="33">
        <f t="shared" si="34"/>
        <v>45</v>
      </c>
      <c r="S70" s="29">
        <f t="shared" si="35"/>
        <v>0.12446036557361992</v>
      </c>
      <c r="T70" s="82" t="str">
        <f t="shared" si="43"/>
        <v>A</v>
      </c>
      <c r="U70" s="83">
        <f t="shared" si="29"/>
        <v>7.0000000000000007E-2</v>
      </c>
      <c r="V70" s="33">
        <f t="shared" si="36"/>
        <v>91</v>
      </c>
      <c r="W70" s="92">
        <f t="shared" si="37"/>
        <v>0.12868558831634058</v>
      </c>
      <c r="X70" s="94">
        <f t="shared" si="38"/>
        <v>1401</v>
      </c>
      <c r="Y70" s="93" t="str">
        <f t="shared" si="28"/>
        <v>A</v>
      </c>
      <c r="Z70" s="32">
        <v>1867</v>
      </c>
      <c r="AA70" s="52" t="str">
        <f t="shared" si="39"/>
        <v>Okay</v>
      </c>
      <c r="AB70" s="59">
        <f t="shared" si="40"/>
        <v>466</v>
      </c>
      <c r="AC70" s="96"/>
    </row>
    <row r="71" spans="1:29" s="97" customFormat="1" ht="13.95" customHeight="1" x14ac:dyDescent="0.3">
      <c r="A71" s="66">
        <v>817</v>
      </c>
      <c r="B71" s="24">
        <v>2</v>
      </c>
      <c r="C71" s="25"/>
      <c r="D71" s="26" t="s">
        <v>23</v>
      </c>
      <c r="E71" s="34">
        <v>0.6</v>
      </c>
      <c r="F71" s="28">
        <v>1310</v>
      </c>
      <c r="G71" s="27">
        <v>0</v>
      </c>
      <c r="H71" s="28">
        <v>93</v>
      </c>
      <c r="I71" s="29">
        <f t="shared" si="30"/>
        <v>0.35317906088519435</v>
      </c>
      <c r="J71" s="81" t="str">
        <f t="shared" si="41"/>
        <v>B</v>
      </c>
      <c r="K71" s="30">
        <f t="shared" si="31"/>
        <v>1403</v>
      </c>
      <c r="L71" s="31">
        <v>40366</v>
      </c>
      <c r="M71" s="32">
        <v>51563.46</v>
      </c>
      <c r="N71" s="67">
        <v>44510</v>
      </c>
      <c r="O71" s="62">
        <f t="shared" si="32"/>
        <v>32</v>
      </c>
      <c r="P71" s="29">
        <f t="shared" si="33"/>
        <v>0.36180633565490905</v>
      </c>
      <c r="Q71" s="81" t="str">
        <f t="shared" si="42"/>
        <v>B</v>
      </c>
      <c r="R71" s="33">
        <f t="shared" si="34"/>
        <v>45</v>
      </c>
      <c r="S71" s="29">
        <f t="shared" si="35"/>
        <v>0.36531116603010561</v>
      </c>
      <c r="T71" s="82" t="str">
        <f t="shared" si="43"/>
        <v>B</v>
      </c>
      <c r="U71" s="83">
        <f t="shared" si="29"/>
        <v>0.04</v>
      </c>
      <c r="V71" s="33">
        <f t="shared" si="36"/>
        <v>52</v>
      </c>
      <c r="W71" s="92">
        <f t="shared" si="37"/>
        <v>0.36719838238598068</v>
      </c>
      <c r="X71" s="94">
        <f t="shared" si="38"/>
        <v>1362</v>
      </c>
      <c r="Y71" s="93" t="str">
        <f t="shared" si="28"/>
        <v>B</v>
      </c>
      <c r="Z71" s="32">
        <v>1867</v>
      </c>
      <c r="AA71" s="52" t="str">
        <f t="shared" si="39"/>
        <v>Okay</v>
      </c>
      <c r="AB71" s="59">
        <f t="shared" si="40"/>
        <v>505</v>
      </c>
      <c r="AC71" s="96"/>
    </row>
    <row r="72" spans="1:29" s="97" customFormat="1" ht="13.95" customHeight="1" x14ac:dyDescent="0.3">
      <c r="A72" s="66">
        <v>818</v>
      </c>
      <c r="B72" s="24">
        <v>2</v>
      </c>
      <c r="C72" s="25"/>
      <c r="D72" s="26" t="s">
        <v>23</v>
      </c>
      <c r="E72" s="34">
        <v>0.6</v>
      </c>
      <c r="F72" s="28">
        <v>1310</v>
      </c>
      <c r="G72" s="27">
        <v>0</v>
      </c>
      <c r="H72" s="28">
        <v>93</v>
      </c>
      <c r="I72" s="29">
        <f t="shared" si="30"/>
        <v>0.34933333333333333</v>
      </c>
      <c r="J72" s="81" t="str">
        <f t="shared" si="41"/>
        <v>B</v>
      </c>
      <c r="K72" s="30">
        <f t="shared" si="31"/>
        <v>1403</v>
      </c>
      <c r="L72" s="31">
        <v>39575</v>
      </c>
      <c r="M72" s="32">
        <v>43707.21</v>
      </c>
      <c r="N72" s="67">
        <v>45000</v>
      </c>
      <c r="O72" s="62">
        <f t="shared" si="32"/>
        <v>32</v>
      </c>
      <c r="P72" s="29">
        <f t="shared" si="33"/>
        <v>0.35786666666666667</v>
      </c>
      <c r="Q72" s="81" t="str">
        <f t="shared" si="42"/>
        <v>B</v>
      </c>
      <c r="R72" s="33">
        <f t="shared" si="34"/>
        <v>45</v>
      </c>
      <c r="S72" s="29">
        <f t="shared" si="35"/>
        <v>0.36133333333333334</v>
      </c>
      <c r="T72" s="82" t="str">
        <f t="shared" si="43"/>
        <v>B</v>
      </c>
      <c r="U72" s="83">
        <f t="shared" si="29"/>
        <v>0.04</v>
      </c>
      <c r="V72" s="33">
        <f t="shared" si="36"/>
        <v>52</v>
      </c>
      <c r="W72" s="92">
        <f t="shared" si="37"/>
        <v>0.36320000000000002</v>
      </c>
      <c r="X72" s="94">
        <f t="shared" si="38"/>
        <v>1362</v>
      </c>
      <c r="Y72" s="93" t="str">
        <f t="shared" si="28"/>
        <v>B</v>
      </c>
      <c r="Z72" s="32">
        <v>1867</v>
      </c>
      <c r="AA72" s="52" t="str">
        <f t="shared" si="39"/>
        <v>Okay</v>
      </c>
      <c r="AB72" s="59">
        <f t="shared" si="40"/>
        <v>505</v>
      </c>
      <c r="AC72" s="96"/>
    </row>
    <row r="73" spans="1:29" s="97" customFormat="1" ht="13.95" customHeight="1" x14ac:dyDescent="0.3">
      <c r="A73" s="66">
        <v>819</v>
      </c>
      <c r="B73" s="24">
        <v>1</v>
      </c>
      <c r="C73" s="25"/>
      <c r="D73" s="26" t="s">
        <v>23</v>
      </c>
      <c r="E73" s="34">
        <v>0.5</v>
      </c>
      <c r="F73" s="28">
        <v>1085</v>
      </c>
      <c r="G73" s="27">
        <v>0</v>
      </c>
      <c r="H73" s="28">
        <v>69</v>
      </c>
      <c r="I73" s="29">
        <f t="shared" si="30"/>
        <v>0.42755812426113232</v>
      </c>
      <c r="J73" s="81" t="str">
        <f t="shared" si="41"/>
        <v>B</v>
      </c>
      <c r="K73" s="30">
        <f t="shared" si="31"/>
        <v>1154</v>
      </c>
      <c r="L73" s="31">
        <v>39616</v>
      </c>
      <c r="M73" s="32">
        <v>26400.31</v>
      </c>
      <c r="N73" s="67">
        <v>30452</v>
      </c>
      <c r="O73" s="62">
        <f t="shared" si="32"/>
        <v>27</v>
      </c>
      <c r="P73" s="29">
        <f t="shared" si="33"/>
        <v>0.43819781951924341</v>
      </c>
      <c r="Q73" s="81" t="str">
        <f t="shared" si="42"/>
        <v>B</v>
      </c>
      <c r="R73" s="33">
        <f t="shared" si="34"/>
        <v>37</v>
      </c>
      <c r="S73" s="29">
        <f t="shared" si="35"/>
        <v>0.44213844739261793</v>
      </c>
      <c r="T73" s="82" t="str">
        <f t="shared" si="43"/>
        <v>B</v>
      </c>
      <c r="U73" s="83">
        <f t="shared" si="29"/>
        <v>0.04</v>
      </c>
      <c r="V73" s="33">
        <f t="shared" si="36"/>
        <v>43</v>
      </c>
      <c r="W73" s="92">
        <f t="shared" si="37"/>
        <v>0.4445028241166426</v>
      </c>
      <c r="X73" s="94">
        <f t="shared" si="38"/>
        <v>1128</v>
      </c>
      <c r="Y73" s="93" t="str">
        <f t="shared" si="28"/>
        <v>B</v>
      </c>
      <c r="Z73" s="32">
        <v>1297</v>
      </c>
      <c r="AA73" s="52" t="str">
        <f t="shared" si="39"/>
        <v>Okay</v>
      </c>
      <c r="AB73" s="59">
        <f t="shared" si="40"/>
        <v>169</v>
      </c>
      <c r="AC73" s="96"/>
    </row>
    <row r="74" spans="1:29" s="97" customFormat="1" ht="13.95" customHeight="1" x14ac:dyDescent="0.3">
      <c r="A74" s="66">
        <v>821</v>
      </c>
      <c r="B74" s="24">
        <v>1</v>
      </c>
      <c r="C74" s="25"/>
      <c r="D74" s="26" t="s">
        <v>23</v>
      </c>
      <c r="E74" s="34">
        <v>0.5</v>
      </c>
      <c r="F74" s="28">
        <v>653</v>
      </c>
      <c r="G74" s="27">
        <v>0</v>
      </c>
      <c r="H74" s="28">
        <v>69</v>
      </c>
      <c r="I74" s="29">
        <f t="shared" si="30"/>
        <v>0.20868731524141787</v>
      </c>
      <c r="J74" s="81" t="str">
        <f t="shared" si="41"/>
        <v>A</v>
      </c>
      <c r="K74" s="30">
        <f t="shared" si="31"/>
        <v>722</v>
      </c>
      <c r="L74" s="31">
        <v>35124</v>
      </c>
      <c r="M74" s="32">
        <v>14880</v>
      </c>
      <c r="N74" s="67">
        <v>37549</v>
      </c>
      <c r="O74" s="62">
        <f t="shared" si="32"/>
        <v>16</v>
      </c>
      <c r="P74" s="29">
        <f t="shared" si="33"/>
        <v>0.21380063383845108</v>
      </c>
      <c r="Q74" s="81" t="str">
        <f t="shared" si="42"/>
        <v>A</v>
      </c>
      <c r="R74" s="33">
        <f t="shared" si="34"/>
        <v>22</v>
      </c>
      <c r="S74" s="29">
        <f t="shared" si="35"/>
        <v>0.21571812831233853</v>
      </c>
      <c r="T74" s="82" t="str">
        <f t="shared" si="43"/>
        <v>A</v>
      </c>
      <c r="U74" s="83">
        <f t="shared" si="29"/>
        <v>7.0000000000000007E-2</v>
      </c>
      <c r="V74" s="33">
        <f t="shared" si="36"/>
        <v>45</v>
      </c>
      <c r="W74" s="92">
        <f t="shared" si="37"/>
        <v>0.22306852379557376</v>
      </c>
      <c r="X74" s="94">
        <f t="shared" si="38"/>
        <v>698</v>
      </c>
      <c r="Y74" s="93" t="str">
        <f t="shared" si="28"/>
        <v>A</v>
      </c>
      <c r="Z74" s="32">
        <v>1297</v>
      </c>
      <c r="AA74" s="52" t="str">
        <f t="shared" si="39"/>
        <v>Okay</v>
      </c>
      <c r="AB74" s="59">
        <f t="shared" si="40"/>
        <v>599</v>
      </c>
      <c r="AC74" s="96"/>
    </row>
    <row r="75" spans="1:29" s="97" customFormat="1" ht="13.95" customHeight="1" x14ac:dyDescent="0.3">
      <c r="A75" s="66">
        <v>822</v>
      </c>
      <c r="B75" s="24">
        <v>1</v>
      </c>
      <c r="C75" s="25"/>
      <c r="D75" s="26" t="s">
        <v>23</v>
      </c>
      <c r="E75" s="34">
        <v>0.6</v>
      </c>
      <c r="F75" s="28">
        <v>1165</v>
      </c>
      <c r="G75" s="27">
        <v>0</v>
      </c>
      <c r="H75" s="28">
        <v>69</v>
      </c>
      <c r="I75" s="29">
        <f t="shared" si="30"/>
        <v>0.30419078288872448</v>
      </c>
      <c r="J75" s="81" t="str">
        <f t="shared" si="41"/>
        <v>B</v>
      </c>
      <c r="K75" s="30">
        <f t="shared" si="31"/>
        <v>1234</v>
      </c>
      <c r="L75" s="31">
        <v>41990</v>
      </c>
      <c r="M75" s="32">
        <v>35971.01</v>
      </c>
      <c r="N75" s="67">
        <v>45958</v>
      </c>
      <c r="O75" s="62">
        <f t="shared" si="32"/>
        <v>29</v>
      </c>
      <c r="P75" s="29">
        <f t="shared" si="33"/>
        <v>0.3117629139649245</v>
      </c>
      <c r="Q75" s="81" t="str">
        <f t="shared" si="42"/>
        <v>B</v>
      </c>
      <c r="R75" s="33">
        <f t="shared" si="34"/>
        <v>40</v>
      </c>
      <c r="S75" s="29">
        <f t="shared" si="35"/>
        <v>0.31463510161451758</v>
      </c>
      <c r="T75" s="82" t="str">
        <f t="shared" si="43"/>
        <v>B</v>
      </c>
      <c r="U75" s="83">
        <f t="shared" si="29"/>
        <v>0.04</v>
      </c>
      <c r="V75" s="33">
        <f t="shared" si="36"/>
        <v>46</v>
      </c>
      <c r="W75" s="92">
        <f t="shared" si="37"/>
        <v>0.31620174942338658</v>
      </c>
      <c r="X75" s="94">
        <f t="shared" si="38"/>
        <v>1211</v>
      </c>
      <c r="Y75" s="93" t="str">
        <f t="shared" si="28"/>
        <v>B</v>
      </c>
      <c r="Z75" s="32">
        <v>1557</v>
      </c>
      <c r="AA75" s="52" t="str">
        <f t="shared" si="39"/>
        <v>Okay</v>
      </c>
      <c r="AB75" s="59">
        <f t="shared" si="40"/>
        <v>346</v>
      </c>
      <c r="AC75" s="96"/>
    </row>
    <row r="76" spans="1:29" s="97" customFormat="1" ht="13.95" customHeight="1" x14ac:dyDescent="0.3">
      <c r="A76" s="66">
        <v>823</v>
      </c>
      <c r="B76" s="24">
        <v>1</v>
      </c>
      <c r="C76" s="25"/>
      <c r="D76" s="26" t="s">
        <v>23</v>
      </c>
      <c r="E76" s="34">
        <v>0.5</v>
      </c>
      <c r="F76" s="28">
        <v>1085</v>
      </c>
      <c r="G76" s="27">
        <v>0</v>
      </c>
      <c r="H76" s="28">
        <v>69</v>
      </c>
      <c r="I76" s="29">
        <f t="shared" si="30"/>
        <v>0.1956982459304685</v>
      </c>
      <c r="J76" s="81" t="str">
        <f t="shared" si="41"/>
        <v>A</v>
      </c>
      <c r="K76" s="30">
        <f t="shared" si="31"/>
        <v>1154</v>
      </c>
      <c r="L76" s="31">
        <v>41673</v>
      </c>
      <c r="M76" s="32">
        <v>33425.599999999999</v>
      </c>
      <c r="N76" s="67">
        <v>66531</v>
      </c>
      <c r="O76" s="62">
        <f t="shared" si="32"/>
        <v>27</v>
      </c>
      <c r="P76" s="29">
        <f t="shared" si="33"/>
        <v>0.20056815619786264</v>
      </c>
      <c r="Q76" s="81" t="str">
        <f t="shared" si="42"/>
        <v>A</v>
      </c>
      <c r="R76" s="33">
        <f t="shared" si="34"/>
        <v>37</v>
      </c>
      <c r="S76" s="29">
        <f t="shared" si="35"/>
        <v>0.20237182666726788</v>
      </c>
      <c r="T76" s="82" t="str">
        <f t="shared" si="43"/>
        <v>A</v>
      </c>
      <c r="U76" s="83">
        <f t="shared" si="29"/>
        <v>7.0000000000000007E-2</v>
      </c>
      <c r="V76" s="33">
        <f t="shared" si="36"/>
        <v>75</v>
      </c>
      <c r="W76" s="92">
        <f t="shared" si="37"/>
        <v>0.20922577445100779</v>
      </c>
      <c r="X76" s="94">
        <f t="shared" si="38"/>
        <v>1160</v>
      </c>
      <c r="Y76" s="93" t="str">
        <f t="shared" si="28"/>
        <v>A</v>
      </c>
      <c r="Z76" s="32">
        <v>1297</v>
      </c>
      <c r="AA76" s="52" t="str">
        <f t="shared" si="39"/>
        <v>Okay</v>
      </c>
      <c r="AB76" s="59">
        <f t="shared" si="40"/>
        <v>137</v>
      </c>
      <c r="AC76" s="96"/>
    </row>
    <row r="77" spans="1:29" s="97" customFormat="1" ht="13.95" customHeight="1" x14ac:dyDescent="0.3">
      <c r="A77" s="66">
        <v>824</v>
      </c>
      <c r="B77" s="24">
        <v>1</v>
      </c>
      <c r="C77" s="25"/>
      <c r="D77" s="26" t="s">
        <v>23</v>
      </c>
      <c r="E77" s="34">
        <v>0.6</v>
      </c>
      <c r="F77" s="28">
        <v>1085</v>
      </c>
      <c r="G77" s="27">
        <v>0</v>
      </c>
      <c r="H77" s="28">
        <v>69</v>
      </c>
      <c r="I77" s="29">
        <f t="shared" si="30"/>
        <v>0.15467040473277183</v>
      </c>
      <c r="J77" s="81" t="str">
        <f t="shared" si="41"/>
        <v>A</v>
      </c>
      <c r="K77" s="30">
        <f t="shared" si="31"/>
        <v>1154</v>
      </c>
      <c r="L77" s="31">
        <v>34336</v>
      </c>
      <c r="M77" s="32">
        <v>29031</v>
      </c>
      <c r="N77" s="67">
        <v>84179</v>
      </c>
      <c r="O77" s="62">
        <f t="shared" si="32"/>
        <v>27</v>
      </c>
      <c r="P77" s="29">
        <f t="shared" si="33"/>
        <v>0.15851934568003895</v>
      </c>
      <c r="Q77" s="81" t="str">
        <f t="shared" si="42"/>
        <v>A</v>
      </c>
      <c r="R77" s="33">
        <f t="shared" si="34"/>
        <v>37</v>
      </c>
      <c r="S77" s="29">
        <f t="shared" si="35"/>
        <v>0.15994487936421198</v>
      </c>
      <c r="T77" s="82" t="str">
        <f t="shared" si="43"/>
        <v>A</v>
      </c>
      <c r="U77" s="83">
        <f t="shared" si="29"/>
        <v>7.0000000000000007E-2</v>
      </c>
      <c r="V77" s="33">
        <f t="shared" si="36"/>
        <v>75</v>
      </c>
      <c r="W77" s="92">
        <f t="shared" si="37"/>
        <v>0.16536190736406942</v>
      </c>
      <c r="X77" s="94">
        <f t="shared" si="38"/>
        <v>1160</v>
      </c>
      <c r="Y77" s="93" t="str">
        <f t="shared" si="28"/>
        <v>A</v>
      </c>
      <c r="Z77" s="32">
        <v>1557</v>
      </c>
      <c r="AA77" s="52" t="str">
        <f t="shared" si="39"/>
        <v>Okay</v>
      </c>
      <c r="AB77" s="59">
        <f t="shared" si="40"/>
        <v>397</v>
      </c>
      <c r="AC77" s="96"/>
    </row>
    <row r="78" spans="1:29" s="97" customFormat="1" ht="13.95" customHeight="1" x14ac:dyDescent="0.3">
      <c r="A78" s="66">
        <v>825</v>
      </c>
      <c r="B78" s="24">
        <v>0.5</v>
      </c>
      <c r="C78" s="25"/>
      <c r="D78" s="26" t="s">
        <v>23</v>
      </c>
      <c r="E78" s="34">
        <v>0.5</v>
      </c>
      <c r="F78" s="28">
        <v>1020</v>
      </c>
      <c r="G78" s="27">
        <v>0</v>
      </c>
      <c r="H78" s="28">
        <v>58</v>
      </c>
      <c r="I78" s="29">
        <f t="shared" si="30"/>
        <v>0.35317540468015118</v>
      </c>
      <c r="J78" s="81" t="str">
        <f t="shared" si="41"/>
        <v>B</v>
      </c>
      <c r="K78" s="30">
        <f t="shared" si="31"/>
        <v>1078</v>
      </c>
      <c r="L78" s="31">
        <v>42711</v>
      </c>
      <c r="M78" s="32">
        <v>34657.199999999997</v>
      </c>
      <c r="N78" s="67">
        <v>34657</v>
      </c>
      <c r="O78" s="62">
        <f t="shared" si="32"/>
        <v>25</v>
      </c>
      <c r="P78" s="29">
        <f t="shared" si="33"/>
        <v>0.36183166459878235</v>
      </c>
      <c r="Q78" s="81" t="str">
        <f t="shared" si="42"/>
        <v>B</v>
      </c>
      <c r="R78" s="33">
        <f t="shared" si="34"/>
        <v>35</v>
      </c>
      <c r="S78" s="29">
        <f t="shared" si="35"/>
        <v>0.36529416856623481</v>
      </c>
      <c r="T78" s="82" t="str">
        <f t="shared" si="43"/>
        <v>B</v>
      </c>
      <c r="U78" s="83">
        <f t="shared" si="29"/>
        <v>0.04</v>
      </c>
      <c r="V78" s="33">
        <f t="shared" si="36"/>
        <v>40</v>
      </c>
      <c r="W78" s="92">
        <f t="shared" si="37"/>
        <v>0.36702542054996101</v>
      </c>
      <c r="X78" s="94">
        <f t="shared" si="38"/>
        <v>1060</v>
      </c>
      <c r="Y78" s="93" t="str">
        <f t="shared" si="28"/>
        <v>B</v>
      </c>
      <c r="Z78" s="32">
        <v>1211</v>
      </c>
      <c r="AA78" s="52" t="str">
        <f t="shared" si="39"/>
        <v>Okay</v>
      </c>
      <c r="AB78" s="59">
        <f t="shared" si="40"/>
        <v>151</v>
      </c>
      <c r="AC78" s="96"/>
    </row>
    <row r="79" spans="1:29" s="97" customFormat="1" ht="13.95" customHeight="1" x14ac:dyDescent="0.3">
      <c r="A79" s="66">
        <v>903</v>
      </c>
      <c r="B79" s="24">
        <v>1</v>
      </c>
      <c r="C79" s="25"/>
      <c r="D79" s="26" t="s">
        <v>23</v>
      </c>
      <c r="E79" s="34">
        <v>0.6</v>
      </c>
      <c r="F79" s="28">
        <v>1165</v>
      </c>
      <c r="G79" s="27">
        <v>0</v>
      </c>
      <c r="H79" s="28">
        <v>69</v>
      </c>
      <c r="I79" s="29">
        <f t="shared" si="30"/>
        <v>0.29969772975754067</v>
      </c>
      <c r="J79" s="81" t="str">
        <f t="shared" si="41"/>
        <v>A</v>
      </c>
      <c r="K79" s="30">
        <f t="shared" si="31"/>
        <v>1234</v>
      </c>
      <c r="L79" s="31">
        <v>36000</v>
      </c>
      <c r="M79" s="32">
        <v>29647</v>
      </c>
      <c r="N79" s="67">
        <v>46647</v>
      </c>
      <c r="O79" s="62">
        <f t="shared" si="32"/>
        <v>29</v>
      </c>
      <c r="P79" s="29">
        <f t="shared" si="33"/>
        <v>0.30715801659270692</v>
      </c>
      <c r="Q79" s="81" t="str">
        <f t="shared" si="42"/>
        <v>B</v>
      </c>
      <c r="R79" s="33">
        <f t="shared" si="34"/>
        <v>40</v>
      </c>
      <c r="S79" s="29">
        <f t="shared" si="35"/>
        <v>0.30998778056466653</v>
      </c>
      <c r="T79" s="82" t="str">
        <f t="shared" si="43"/>
        <v>B</v>
      </c>
      <c r="U79" s="83">
        <f t="shared" si="29"/>
        <v>7.0000000000000007E-2</v>
      </c>
      <c r="V79" s="33">
        <f t="shared" si="36"/>
        <v>81</v>
      </c>
      <c r="W79" s="92">
        <f t="shared" si="37"/>
        <v>0.32053508264197056</v>
      </c>
      <c r="X79" s="94">
        <f t="shared" si="38"/>
        <v>1246</v>
      </c>
      <c r="Y79" s="93" t="str">
        <f t="shared" si="28"/>
        <v>B</v>
      </c>
      <c r="Z79" s="32">
        <v>1557</v>
      </c>
      <c r="AA79" s="52" t="str">
        <f t="shared" si="39"/>
        <v>Okay</v>
      </c>
      <c r="AB79" s="59">
        <f t="shared" si="40"/>
        <v>311</v>
      </c>
      <c r="AC79" s="96"/>
    </row>
    <row r="80" spans="1:29" s="97" customFormat="1" ht="13.95" customHeight="1" x14ac:dyDescent="0.3">
      <c r="A80" s="66">
        <v>905</v>
      </c>
      <c r="B80" s="24">
        <v>1</v>
      </c>
      <c r="C80" s="25"/>
      <c r="D80" s="26" t="s">
        <v>23</v>
      </c>
      <c r="E80" s="34">
        <v>0.5</v>
      </c>
      <c r="F80" s="28">
        <v>1085</v>
      </c>
      <c r="G80" s="27">
        <v>0</v>
      </c>
      <c r="H80" s="28">
        <v>69</v>
      </c>
      <c r="I80" s="29">
        <f t="shared" si="30"/>
        <v>0.36130536130536128</v>
      </c>
      <c r="J80" s="81" t="str">
        <f t="shared" si="41"/>
        <v>B</v>
      </c>
      <c r="K80" s="30">
        <f t="shared" si="31"/>
        <v>1154</v>
      </c>
      <c r="L80" s="31">
        <v>36091</v>
      </c>
      <c r="M80" s="32">
        <v>12102</v>
      </c>
      <c r="N80" s="67">
        <v>36036</v>
      </c>
      <c r="O80" s="62">
        <f t="shared" si="32"/>
        <v>27</v>
      </c>
      <c r="P80" s="29">
        <f t="shared" si="33"/>
        <v>0.3702963702963703</v>
      </c>
      <c r="Q80" s="81" t="str">
        <f t="shared" si="42"/>
        <v>B</v>
      </c>
      <c r="R80" s="33">
        <f t="shared" si="34"/>
        <v>37</v>
      </c>
      <c r="S80" s="29">
        <f t="shared" si="35"/>
        <v>0.37362637362637363</v>
      </c>
      <c r="T80" s="82" t="str">
        <f t="shared" si="43"/>
        <v>B</v>
      </c>
      <c r="U80" s="83">
        <f t="shared" si="29"/>
        <v>0.04</v>
      </c>
      <c r="V80" s="33">
        <f t="shared" si="36"/>
        <v>43</v>
      </c>
      <c r="W80" s="92">
        <f t="shared" si="37"/>
        <v>0.37562437562437562</v>
      </c>
      <c r="X80" s="94">
        <f t="shared" si="38"/>
        <v>1128</v>
      </c>
      <c r="Y80" s="93" t="str">
        <f t="shared" si="28"/>
        <v>B</v>
      </c>
      <c r="Z80" s="32">
        <v>1297</v>
      </c>
      <c r="AA80" s="52" t="str">
        <f t="shared" si="39"/>
        <v>Okay</v>
      </c>
      <c r="AB80" s="59">
        <f t="shared" si="40"/>
        <v>169</v>
      </c>
      <c r="AC80" s="96"/>
    </row>
    <row r="81" spans="1:29" s="97" customFormat="1" ht="13.95" customHeight="1" x14ac:dyDescent="0.3">
      <c r="A81" s="66">
        <v>906</v>
      </c>
      <c r="B81" s="24">
        <v>1</v>
      </c>
      <c r="C81" s="25"/>
      <c r="D81" s="26" t="s">
        <v>23</v>
      </c>
      <c r="E81" s="34">
        <v>0.5</v>
      </c>
      <c r="F81" s="28">
        <v>1165</v>
      </c>
      <c r="G81" s="27">
        <v>0</v>
      </c>
      <c r="H81" s="28">
        <v>69</v>
      </c>
      <c r="I81" s="29">
        <f t="shared" si="30"/>
        <v>0.27093023255813953</v>
      </c>
      <c r="J81" s="81" t="str">
        <f t="shared" si="41"/>
        <v>A</v>
      </c>
      <c r="K81" s="30">
        <f t="shared" si="31"/>
        <v>1234</v>
      </c>
      <c r="L81" s="31">
        <v>41946</v>
      </c>
      <c r="M81" s="32">
        <v>34848.480000000003</v>
      </c>
      <c r="N81" s="67">
        <v>51600</v>
      </c>
      <c r="O81" s="62">
        <f t="shared" si="32"/>
        <v>29</v>
      </c>
      <c r="P81" s="29">
        <f t="shared" si="33"/>
        <v>0.27767441860465114</v>
      </c>
      <c r="Q81" s="81" t="str">
        <f t="shared" si="42"/>
        <v>A</v>
      </c>
      <c r="R81" s="33">
        <f t="shared" si="34"/>
        <v>40</v>
      </c>
      <c r="S81" s="29">
        <f t="shared" si="35"/>
        <v>0.2802325581395349</v>
      </c>
      <c r="T81" s="82" t="str">
        <f t="shared" si="43"/>
        <v>A</v>
      </c>
      <c r="U81" s="83">
        <f t="shared" si="29"/>
        <v>7.0000000000000007E-2</v>
      </c>
      <c r="V81" s="33">
        <f t="shared" si="36"/>
        <v>81</v>
      </c>
      <c r="W81" s="92">
        <f t="shared" si="37"/>
        <v>0.2897674418604651</v>
      </c>
      <c r="X81" s="94">
        <f t="shared" si="38"/>
        <v>1246</v>
      </c>
      <c r="Y81" s="93" t="str">
        <f t="shared" si="28"/>
        <v>A</v>
      </c>
      <c r="Z81" s="32">
        <v>1297</v>
      </c>
      <c r="AA81" s="52" t="str">
        <f t="shared" si="39"/>
        <v>Okay</v>
      </c>
      <c r="AB81" s="59">
        <f t="shared" si="40"/>
        <v>51</v>
      </c>
      <c r="AC81" s="96"/>
    </row>
    <row r="82" spans="1:29" s="97" customFormat="1" ht="13.95" customHeight="1" x14ac:dyDescent="0.3">
      <c r="A82" s="66">
        <v>908</v>
      </c>
      <c r="B82" s="24">
        <v>2</v>
      </c>
      <c r="C82" s="25"/>
      <c r="D82" s="26" t="s">
        <v>23</v>
      </c>
      <c r="E82" s="34">
        <v>0.6</v>
      </c>
      <c r="F82" s="28">
        <v>1310</v>
      </c>
      <c r="G82" s="27">
        <v>0</v>
      </c>
      <c r="H82" s="28">
        <v>93</v>
      </c>
      <c r="I82" s="29">
        <f t="shared" si="30"/>
        <v>0.36708387819914068</v>
      </c>
      <c r="J82" s="81" t="str">
        <f t="shared" si="41"/>
        <v>B</v>
      </c>
      <c r="K82" s="30">
        <f t="shared" si="31"/>
        <v>1403</v>
      </c>
      <c r="L82" s="31">
        <v>40413</v>
      </c>
      <c r="M82" s="32">
        <v>43862.55</v>
      </c>
      <c r="N82" s="67">
        <v>42824</v>
      </c>
      <c r="O82" s="62">
        <f t="shared" si="32"/>
        <v>32</v>
      </c>
      <c r="P82" s="29">
        <f t="shared" si="33"/>
        <v>0.37605081262843265</v>
      </c>
      <c r="Q82" s="81" t="str">
        <f t="shared" si="42"/>
        <v>B</v>
      </c>
      <c r="R82" s="33">
        <f t="shared" si="34"/>
        <v>45</v>
      </c>
      <c r="S82" s="29">
        <f t="shared" si="35"/>
        <v>0.37969362974033255</v>
      </c>
      <c r="T82" s="82" t="str">
        <f t="shared" si="43"/>
        <v>B</v>
      </c>
      <c r="U82" s="83">
        <f t="shared" si="29"/>
        <v>0.04</v>
      </c>
      <c r="V82" s="33">
        <f t="shared" si="36"/>
        <v>52</v>
      </c>
      <c r="W82" s="92">
        <f t="shared" si="37"/>
        <v>0.38165514664674016</v>
      </c>
      <c r="X82" s="94">
        <f t="shared" si="38"/>
        <v>1362</v>
      </c>
      <c r="Y82" s="93" t="str">
        <f t="shared" si="28"/>
        <v>B</v>
      </c>
      <c r="Z82" s="32">
        <v>1867</v>
      </c>
      <c r="AA82" s="52" t="str">
        <f t="shared" si="39"/>
        <v>Okay</v>
      </c>
      <c r="AB82" s="59">
        <f t="shared" si="40"/>
        <v>505</v>
      </c>
      <c r="AC82" s="96"/>
    </row>
    <row r="83" spans="1:29" s="97" customFormat="1" ht="13.95" customHeight="1" x14ac:dyDescent="0.3">
      <c r="A83" s="66">
        <v>909</v>
      </c>
      <c r="B83" s="24">
        <v>2</v>
      </c>
      <c r="C83" s="25"/>
      <c r="D83" s="26" t="s">
        <v>23</v>
      </c>
      <c r="E83" s="34">
        <v>0.6</v>
      </c>
      <c r="F83" s="28">
        <v>1310</v>
      </c>
      <c r="G83" s="27">
        <v>0</v>
      </c>
      <c r="H83" s="28">
        <v>93</v>
      </c>
      <c r="I83" s="29">
        <f t="shared" si="30"/>
        <v>0.14498902436774824</v>
      </c>
      <c r="J83" s="81" t="str">
        <f t="shared" si="41"/>
        <v>A</v>
      </c>
      <c r="K83" s="30">
        <f t="shared" si="31"/>
        <v>1403</v>
      </c>
      <c r="L83" s="31">
        <v>39609</v>
      </c>
      <c r="M83" s="32">
        <v>46932.92</v>
      </c>
      <c r="N83" s="67">
        <v>108422</v>
      </c>
      <c r="O83" s="62">
        <f t="shared" si="32"/>
        <v>32</v>
      </c>
      <c r="P83" s="29">
        <f t="shared" si="33"/>
        <v>0.14853074099352531</v>
      </c>
      <c r="Q83" s="81" t="str">
        <f t="shared" si="42"/>
        <v>A</v>
      </c>
      <c r="R83" s="33">
        <f t="shared" si="34"/>
        <v>45</v>
      </c>
      <c r="S83" s="29">
        <f t="shared" si="35"/>
        <v>0.14996956337274725</v>
      </c>
      <c r="T83" s="82" t="str">
        <f t="shared" si="43"/>
        <v>A</v>
      </c>
      <c r="U83" s="83">
        <f t="shared" si="29"/>
        <v>7.0000000000000007E-2</v>
      </c>
      <c r="V83" s="33">
        <f t="shared" si="36"/>
        <v>91</v>
      </c>
      <c r="W83" s="92">
        <f t="shared" si="37"/>
        <v>0.15506078102230175</v>
      </c>
      <c r="X83" s="94">
        <f t="shared" si="38"/>
        <v>1401</v>
      </c>
      <c r="Y83" s="93" t="str">
        <f t="shared" si="28"/>
        <v>A</v>
      </c>
      <c r="Z83" s="32">
        <v>1867</v>
      </c>
      <c r="AA83" s="52" t="str">
        <f t="shared" si="39"/>
        <v>Okay</v>
      </c>
      <c r="AB83" s="59">
        <f t="shared" si="40"/>
        <v>466</v>
      </c>
      <c r="AC83" s="96"/>
    </row>
    <row r="84" spans="1:29" s="97" customFormat="1" ht="13.95" customHeight="1" x14ac:dyDescent="0.3">
      <c r="A84" s="66">
        <v>911</v>
      </c>
      <c r="B84" s="24">
        <v>1</v>
      </c>
      <c r="C84" s="25"/>
      <c r="D84" s="26" t="s">
        <v>23</v>
      </c>
      <c r="E84" s="34">
        <v>0.6</v>
      </c>
      <c r="F84" s="28">
        <v>1226</v>
      </c>
      <c r="G84" s="27">
        <v>0</v>
      </c>
      <c r="H84" s="28">
        <v>69</v>
      </c>
      <c r="I84" s="29">
        <f t="shared" si="30"/>
        <v>0.77496839443742094</v>
      </c>
      <c r="J84" s="81" t="str">
        <f t="shared" si="41"/>
        <v>C</v>
      </c>
      <c r="K84" s="30">
        <f t="shared" si="31"/>
        <v>1295</v>
      </c>
      <c r="L84" s="31">
        <v>41963</v>
      </c>
      <c r="M84" s="32">
        <v>35260</v>
      </c>
      <c r="N84" s="67">
        <v>18984</v>
      </c>
      <c r="O84" s="62">
        <f t="shared" si="32"/>
        <v>30</v>
      </c>
      <c r="P84" s="29">
        <f t="shared" si="33"/>
        <v>0.79393173198482936</v>
      </c>
      <c r="Q84" s="81" t="str">
        <f t="shared" si="42"/>
        <v>C</v>
      </c>
      <c r="R84" s="33">
        <f t="shared" si="34"/>
        <v>42</v>
      </c>
      <c r="S84" s="29">
        <f t="shared" si="35"/>
        <v>0.80151706700379266</v>
      </c>
      <c r="T84" s="82" t="str">
        <f t="shared" si="43"/>
        <v>C</v>
      </c>
      <c r="U84" s="83">
        <f t="shared" si="29"/>
        <v>5.0000000000000001E-3</v>
      </c>
      <c r="V84" s="33">
        <f t="shared" si="36"/>
        <v>6</v>
      </c>
      <c r="W84" s="92">
        <f t="shared" si="37"/>
        <v>0.77876106194690264</v>
      </c>
      <c r="X84" s="94">
        <f t="shared" si="38"/>
        <v>1232</v>
      </c>
      <c r="Y84" s="93" t="str">
        <f t="shared" si="28"/>
        <v>C</v>
      </c>
      <c r="Z84" s="32">
        <v>1557</v>
      </c>
      <c r="AA84" s="52" t="str">
        <f t="shared" si="39"/>
        <v>Okay</v>
      </c>
      <c r="AB84" s="59">
        <f t="shared" si="40"/>
        <v>325</v>
      </c>
      <c r="AC84" s="96"/>
    </row>
    <row r="85" spans="1:29" s="97" customFormat="1" ht="13.95" customHeight="1" x14ac:dyDescent="0.3">
      <c r="A85" s="66">
        <v>912</v>
      </c>
      <c r="B85" s="24">
        <v>1</v>
      </c>
      <c r="C85" s="25"/>
      <c r="D85" s="26" t="s">
        <v>23</v>
      </c>
      <c r="E85" s="34">
        <v>0.6</v>
      </c>
      <c r="F85" s="28">
        <v>1085</v>
      </c>
      <c r="G85" s="27">
        <v>0</v>
      </c>
      <c r="H85" s="28">
        <v>69</v>
      </c>
      <c r="I85" s="29">
        <f t="shared" si="30"/>
        <v>0.26286568007914235</v>
      </c>
      <c r="J85" s="81" t="str">
        <f t="shared" si="41"/>
        <v>A</v>
      </c>
      <c r="K85" s="30">
        <f t="shared" si="31"/>
        <v>1154</v>
      </c>
      <c r="L85" s="31">
        <v>40298</v>
      </c>
      <c r="M85" s="32">
        <v>42280.01</v>
      </c>
      <c r="N85" s="67">
        <v>49531</v>
      </c>
      <c r="O85" s="62">
        <f t="shared" si="32"/>
        <v>27</v>
      </c>
      <c r="P85" s="29">
        <f t="shared" si="33"/>
        <v>0.26940703801659571</v>
      </c>
      <c r="Q85" s="81" t="str">
        <f t="shared" si="42"/>
        <v>A</v>
      </c>
      <c r="R85" s="33">
        <f t="shared" si="34"/>
        <v>37</v>
      </c>
      <c r="S85" s="29">
        <f t="shared" si="35"/>
        <v>0.27182976317861546</v>
      </c>
      <c r="T85" s="82" t="str">
        <f t="shared" si="43"/>
        <v>A</v>
      </c>
      <c r="U85" s="83">
        <f t="shared" si="29"/>
        <v>7.0000000000000007E-2</v>
      </c>
      <c r="V85" s="33">
        <f t="shared" si="36"/>
        <v>75</v>
      </c>
      <c r="W85" s="92">
        <f t="shared" si="37"/>
        <v>0.28103611879429047</v>
      </c>
      <c r="X85" s="94">
        <f t="shared" si="38"/>
        <v>1160</v>
      </c>
      <c r="Y85" s="93" t="str">
        <f t="shared" si="28"/>
        <v>A</v>
      </c>
      <c r="Z85" s="32">
        <v>1557</v>
      </c>
      <c r="AA85" s="52" t="str">
        <f t="shared" si="39"/>
        <v>Okay</v>
      </c>
      <c r="AB85" s="59">
        <f t="shared" si="40"/>
        <v>397</v>
      </c>
      <c r="AC85" s="96"/>
    </row>
    <row r="86" spans="1:29" s="97" customFormat="1" ht="13.95" customHeight="1" x14ac:dyDescent="0.3">
      <c r="A86" s="66">
        <v>913</v>
      </c>
      <c r="B86" s="24">
        <v>1</v>
      </c>
      <c r="C86" s="25"/>
      <c r="D86" s="26" t="s">
        <v>23</v>
      </c>
      <c r="E86" s="34">
        <v>0.6</v>
      </c>
      <c r="F86" s="28">
        <v>1085</v>
      </c>
      <c r="G86" s="27">
        <v>0</v>
      </c>
      <c r="H86" s="28">
        <v>69</v>
      </c>
      <c r="I86" s="29">
        <f t="shared" si="30"/>
        <v>0.38605230386052303</v>
      </c>
      <c r="J86" s="81" t="str">
        <f t="shared" si="41"/>
        <v>B</v>
      </c>
      <c r="K86" s="30">
        <f t="shared" si="31"/>
        <v>1154</v>
      </c>
      <c r="L86" s="31">
        <v>38455</v>
      </c>
      <c r="M86" s="32">
        <v>44720</v>
      </c>
      <c r="N86" s="67">
        <v>33726</v>
      </c>
      <c r="O86" s="62">
        <f t="shared" si="32"/>
        <v>27</v>
      </c>
      <c r="P86" s="29">
        <f t="shared" si="33"/>
        <v>0.39565913538516279</v>
      </c>
      <c r="Q86" s="81" t="str">
        <f t="shared" si="42"/>
        <v>B</v>
      </c>
      <c r="R86" s="33">
        <f t="shared" si="34"/>
        <v>37</v>
      </c>
      <c r="S86" s="29">
        <f t="shared" si="35"/>
        <v>0.39921722113502933</v>
      </c>
      <c r="T86" s="82" t="str">
        <f t="shared" si="43"/>
        <v>B</v>
      </c>
      <c r="U86" s="83">
        <f t="shared" si="29"/>
        <v>0.04</v>
      </c>
      <c r="V86" s="33">
        <f t="shared" si="36"/>
        <v>43</v>
      </c>
      <c r="W86" s="92">
        <f t="shared" si="37"/>
        <v>0.40135207258494932</v>
      </c>
      <c r="X86" s="94">
        <f t="shared" si="38"/>
        <v>1128</v>
      </c>
      <c r="Y86" s="93" t="str">
        <f t="shared" si="28"/>
        <v>B</v>
      </c>
      <c r="Z86" s="32">
        <v>1557</v>
      </c>
      <c r="AA86" s="52" t="str">
        <f t="shared" si="39"/>
        <v>Okay</v>
      </c>
      <c r="AB86" s="59">
        <f t="shared" si="40"/>
        <v>429</v>
      </c>
      <c r="AC86" s="96"/>
    </row>
    <row r="87" spans="1:29" s="97" customFormat="1" ht="13.95" customHeight="1" x14ac:dyDescent="0.3">
      <c r="A87" s="66">
        <v>914</v>
      </c>
      <c r="B87" s="24">
        <v>1</v>
      </c>
      <c r="C87" s="25"/>
      <c r="D87" s="26" t="s">
        <v>23</v>
      </c>
      <c r="E87" s="34">
        <v>0.5</v>
      </c>
      <c r="F87" s="28">
        <v>1012</v>
      </c>
      <c r="G87" s="27">
        <v>0</v>
      </c>
      <c r="H87" s="28">
        <v>69</v>
      </c>
      <c r="I87" s="29">
        <f t="shared" si="30"/>
        <v>0.3968627450980392</v>
      </c>
      <c r="J87" s="81" t="str">
        <f t="shared" si="41"/>
        <v>B</v>
      </c>
      <c r="K87" s="30">
        <f t="shared" si="31"/>
        <v>1081</v>
      </c>
      <c r="L87" s="31">
        <v>41962</v>
      </c>
      <c r="M87" s="32">
        <v>31200</v>
      </c>
      <c r="N87" s="67">
        <v>30600</v>
      </c>
      <c r="O87" s="62">
        <f t="shared" si="32"/>
        <v>25</v>
      </c>
      <c r="P87" s="29">
        <f t="shared" si="33"/>
        <v>0.40666666666666668</v>
      </c>
      <c r="Q87" s="81" t="str">
        <f t="shared" si="42"/>
        <v>B</v>
      </c>
      <c r="R87" s="33">
        <f t="shared" si="34"/>
        <v>35</v>
      </c>
      <c r="S87" s="29">
        <f t="shared" si="35"/>
        <v>0.41058823529411764</v>
      </c>
      <c r="T87" s="82" t="str">
        <f t="shared" si="43"/>
        <v>B</v>
      </c>
      <c r="U87" s="83">
        <f t="shared" si="29"/>
        <v>0.04</v>
      </c>
      <c r="V87" s="33">
        <f t="shared" si="36"/>
        <v>40</v>
      </c>
      <c r="W87" s="92">
        <f t="shared" si="37"/>
        <v>0.41254901960784313</v>
      </c>
      <c r="X87" s="94">
        <f t="shared" si="38"/>
        <v>1052</v>
      </c>
      <c r="Y87" s="93" t="str">
        <f t="shared" si="28"/>
        <v>B</v>
      </c>
      <c r="Z87" s="32">
        <v>1297</v>
      </c>
      <c r="AA87" s="52" t="str">
        <f t="shared" si="39"/>
        <v>Okay</v>
      </c>
      <c r="AB87" s="59">
        <f t="shared" si="40"/>
        <v>245</v>
      </c>
      <c r="AC87" s="96"/>
    </row>
    <row r="88" spans="1:29" s="97" customFormat="1" ht="13.95" customHeight="1" x14ac:dyDescent="0.3">
      <c r="A88" s="66">
        <v>916</v>
      </c>
      <c r="B88" s="24">
        <v>2</v>
      </c>
      <c r="C88" s="25"/>
      <c r="D88" s="26" t="s">
        <v>23</v>
      </c>
      <c r="E88" s="34">
        <v>0.5</v>
      </c>
      <c r="F88" s="28">
        <v>1310</v>
      </c>
      <c r="G88" s="27">
        <v>0</v>
      </c>
      <c r="H88" s="28">
        <v>93</v>
      </c>
      <c r="I88" s="29">
        <f t="shared" si="30"/>
        <v>0.8314380917120644</v>
      </c>
      <c r="J88" s="81" t="str">
        <f t="shared" si="41"/>
        <v>C</v>
      </c>
      <c r="K88" s="30">
        <f t="shared" si="31"/>
        <v>1403</v>
      </c>
      <c r="L88" s="31">
        <v>39448</v>
      </c>
      <c r="M88" s="32">
        <v>21000</v>
      </c>
      <c r="N88" s="67">
        <v>18907</v>
      </c>
      <c r="O88" s="62">
        <f t="shared" si="32"/>
        <v>32</v>
      </c>
      <c r="P88" s="29">
        <f t="shared" si="33"/>
        <v>0.85174802983022169</v>
      </c>
      <c r="Q88" s="81" t="str">
        <f t="shared" si="42"/>
        <v>C</v>
      </c>
      <c r="R88" s="33">
        <f t="shared" si="34"/>
        <v>45</v>
      </c>
      <c r="S88" s="29">
        <f t="shared" si="35"/>
        <v>0.85999894219072304</v>
      </c>
      <c r="T88" s="82" t="str">
        <f t="shared" si="43"/>
        <v>C</v>
      </c>
      <c r="U88" s="83">
        <f t="shared" ref="U88:U94" si="44">IF(I88&lt;=30%,$U$2,IF(AND(I88&gt;30%,I88&lt;=50%),$V$2,IF(I88&gt;50%,$W$2)))</f>
        <v>5.0000000000000001E-3</v>
      </c>
      <c r="V88" s="33">
        <f t="shared" si="36"/>
        <v>6</v>
      </c>
      <c r="W88" s="92">
        <f t="shared" si="37"/>
        <v>0.83524620510921888</v>
      </c>
      <c r="X88" s="94">
        <f t="shared" si="38"/>
        <v>1316</v>
      </c>
      <c r="Y88" s="93" t="str">
        <f t="shared" si="28"/>
        <v>C</v>
      </c>
      <c r="Z88" s="32">
        <v>1556</v>
      </c>
      <c r="AA88" s="52" t="str">
        <f t="shared" si="39"/>
        <v>Okay</v>
      </c>
      <c r="AB88" s="59">
        <f t="shared" si="40"/>
        <v>240</v>
      </c>
      <c r="AC88" s="96"/>
    </row>
    <row r="89" spans="1:29" s="97" customFormat="1" ht="13.95" customHeight="1" x14ac:dyDescent="0.3">
      <c r="A89" s="66">
        <v>917</v>
      </c>
      <c r="B89" s="24">
        <v>2</v>
      </c>
      <c r="C89" s="25"/>
      <c r="D89" s="26" t="s">
        <v>23</v>
      </c>
      <c r="E89" s="34">
        <v>0.5</v>
      </c>
      <c r="F89" s="28">
        <v>1310</v>
      </c>
      <c r="G89" s="27">
        <v>0</v>
      </c>
      <c r="H89" s="28">
        <v>93</v>
      </c>
      <c r="I89" s="29">
        <f t="shared" si="30"/>
        <v>0.33324853726787079</v>
      </c>
      <c r="J89" s="81" t="str">
        <f t="shared" si="41"/>
        <v>B</v>
      </c>
      <c r="K89" s="30">
        <f t="shared" si="31"/>
        <v>1403</v>
      </c>
      <c r="L89" s="31">
        <v>37347</v>
      </c>
      <c r="M89" s="32">
        <v>33000</v>
      </c>
      <c r="N89" s="67">
        <v>47172</v>
      </c>
      <c r="O89" s="62">
        <f t="shared" si="32"/>
        <v>32</v>
      </c>
      <c r="P89" s="29">
        <f t="shared" si="33"/>
        <v>0.34138895955227677</v>
      </c>
      <c r="Q89" s="81" t="str">
        <f t="shared" si="42"/>
        <v>B</v>
      </c>
      <c r="R89" s="33">
        <f t="shared" si="34"/>
        <v>45</v>
      </c>
      <c r="S89" s="29">
        <f t="shared" si="35"/>
        <v>0.3446960061053167</v>
      </c>
      <c r="T89" s="82" t="str">
        <f t="shared" si="43"/>
        <v>B</v>
      </c>
      <c r="U89" s="83">
        <f t="shared" si="44"/>
        <v>0.04</v>
      </c>
      <c r="V89" s="33">
        <f t="shared" si="36"/>
        <v>52</v>
      </c>
      <c r="W89" s="92">
        <f t="shared" si="37"/>
        <v>0.3464767234800305</v>
      </c>
      <c r="X89" s="94">
        <f t="shared" si="38"/>
        <v>1362</v>
      </c>
      <c r="Y89" s="93" t="str">
        <f t="shared" si="28"/>
        <v>B</v>
      </c>
      <c r="Z89" s="32">
        <v>1556</v>
      </c>
      <c r="AA89" s="52" t="str">
        <f t="shared" si="39"/>
        <v>Okay</v>
      </c>
      <c r="AB89" s="59">
        <f t="shared" si="40"/>
        <v>194</v>
      </c>
      <c r="AC89" s="96"/>
    </row>
    <row r="90" spans="1:29" s="97" customFormat="1" ht="13.95" customHeight="1" x14ac:dyDescent="0.3">
      <c r="A90" s="66">
        <v>918</v>
      </c>
      <c r="B90" s="24">
        <v>2</v>
      </c>
      <c r="C90" s="25"/>
      <c r="D90" s="26" t="s">
        <v>23</v>
      </c>
      <c r="E90" s="34">
        <v>0.5</v>
      </c>
      <c r="F90" s="28">
        <v>1388</v>
      </c>
      <c r="G90" s="27">
        <v>0</v>
      </c>
      <c r="H90" s="28">
        <v>93</v>
      </c>
      <c r="I90" s="29">
        <f t="shared" si="30"/>
        <v>0.36207121429503064</v>
      </c>
      <c r="J90" s="81" t="str">
        <f t="shared" si="41"/>
        <v>B</v>
      </c>
      <c r="K90" s="30">
        <f t="shared" si="31"/>
        <v>1481</v>
      </c>
      <c r="L90" s="31">
        <v>40282</v>
      </c>
      <c r="M90" s="32">
        <v>46002</v>
      </c>
      <c r="N90" s="67">
        <v>46002</v>
      </c>
      <c r="O90" s="62">
        <f t="shared" si="32"/>
        <v>34</v>
      </c>
      <c r="P90" s="29">
        <f t="shared" si="33"/>
        <v>0.37094039389591754</v>
      </c>
      <c r="Q90" s="81" t="str">
        <f t="shared" si="42"/>
        <v>B</v>
      </c>
      <c r="R90" s="33">
        <f t="shared" si="34"/>
        <v>48</v>
      </c>
      <c r="S90" s="29">
        <f t="shared" si="35"/>
        <v>0.37459240902569452</v>
      </c>
      <c r="T90" s="82" t="str">
        <f t="shared" si="43"/>
        <v>B</v>
      </c>
      <c r="U90" s="83">
        <f t="shared" si="44"/>
        <v>0.04</v>
      </c>
      <c r="V90" s="33">
        <f t="shared" si="36"/>
        <v>55</v>
      </c>
      <c r="W90" s="92">
        <f t="shared" si="37"/>
        <v>0.376418416590583</v>
      </c>
      <c r="X90" s="94">
        <f t="shared" si="38"/>
        <v>1443</v>
      </c>
      <c r="Y90" s="93" t="str">
        <f t="shared" si="28"/>
        <v>B</v>
      </c>
      <c r="Z90" s="32">
        <v>1556</v>
      </c>
      <c r="AA90" s="52" t="str">
        <f t="shared" si="39"/>
        <v>Okay</v>
      </c>
      <c r="AB90" s="59">
        <f t="shared" si="40"/>
        <v>113</v>
      </c>
      <c r="AC90" s="96"/>
    </row>
    <row r="91" spans="1:29" s="97" customFormat="1" ht="13.95" customHeight="1" x14ac:dyDescent="0.3">
      <c r="A91" s="66">
        <v>920</v>
      </c>
      <c r="B91" s="24">
        <v>1</v>
      </c>
      <c r="C91" s="25"/>
      <c r="D91" s="26" t="s">
        <v>23</v>
      </c>
      <c r="E91" s="34">
        <v>0.5</v>
      </c>
      <c r="F91" s="28">
        <v>1019</v>
      </c>
      <c r="G91" s="27">
        <v>0</v>
      </c>
      <c r="H91" s="28">
        <v>69</v>
      </c>
      <c r="I91" s="29">
        <f t="shared" si="30"/>
        <v>0.42815126050420166</v>
      </c>
      <c r="J91" s="81" t="str">
        <f t="shared" si="41"/>
        <v>B</v>
      </c>
      <c r="K91" s="30">
        <f t="shared" si="31"/>
        <v>1088</v>
      </c>
      <c r="L91" s="31">
        <v>41678</v>
      </c>
      <c r="M91" s="32">
        <v>26138.67</v>
      </c>
      <c r="N91" s="67">
        <v>28560</v>
      </c>
      <c r="O91" s="62">
        <f t="shared" si="32"/>
        <v>25</v>
      </c>
      <c r="P91" s="29">
        <f t="shared" si="33"/>
        <v>0.43865546218487395</v>
      </c>
      <c r="Q91" s="81" t="str">
        <f t="shared" si="42"/>
        <v>B</v>
      </c>
      <c r="R91" s="33">
        <f t="shared" si="34"/>
        <v>35</v>
      </c>
      <c r="S91" s="29">
        <f t="shared" si="35"/>
        <v>0.44285714285714284</v>
      </c>
      <c r="T91" s="82" t="str">
        <f t="shared" si="43"/>
        <v>B</v>
      </c>
      <c r="U91" s="83">
        <f t="shared" si="44"/>
        <v>0.04</v>
      </c>
      <c r="V91" s="33">
        <f t="shared" si="36"/>
        <v>40</v>
      </c>
      <c r="W91" s="92">
        <f t="shared" si="37"/>
        <v>0.44495798319327728</v>
      </c>
      <c r="X91" s="94">
        <f t="shared" si="38"/>
        <v>1059</v>
      </c>
      <c r="Y91" s="93" t="str">
        <f t="shared" si="28"/>
        <v>B</v>
      </c>
      <c r="Z91" s="32">
        <v>1297</v>
      </c>
      <c r="AA91" s="52" t="str">
        <f t="shared" si="39"/>
        <v>Okay</v>
      </c>
      <c r="AB91" s="59">
        <f t="shared" si="40"/>
        <v>238</v>
      </c>
      <c r="AC91" s="96"/>
    </row>
    <row r="92" spans="1:29" s="97" customFormat="1" ht="13.95" customHeight="1" x14ac:dyDescent="0.3">
      <c r="A92" s="66">
        <v>922</v>
      </c>
      <c r="B92" s="24">
        <v>1</v>
      </c>
      <c r="C92" s="25"/>
      <c r="D92" s="26" t="s">
        <v>23</v>
      </c>
      <c r="E92" s="34">
        <v>0.5</v>
      </c>
      <c r="F92" s="28">
        <v>1085</v>
      </c>
      <c r="G92" s="27">
        <v>0</v>
      </c>
      <c r="H92" s="28">
        <v>69</v>
      </c>
      <c r="I92" s="29">
        <f t="shared" si="30"/>
        <v>0.55995183210046451</v>
      </c>
      <c r="J92" s="81" t="str">
        <f t="shared" si="41"/>
        <v>C</v>
      </c>
      <c r="K92" s="30">
        <f t="shared" si="31"/>
        <v>1154</v>
      </c>
      <c r="L92" s="31">
        <v>34355</v>
      </c>
      <c r="M92" s="32">
        <v>22832</v>
      </c>
      <c r="N92" s="67">
        <v>23252</v>
      </c>
      <c r="O92" s="62">
        <f t="shared" si="32"/>
        <v>27</v>
      </c>
      <c r="P92" s="29">
        <f t="shared" si="33"/>
        <v>0.57388611732324102</v>
      </c>
      <c r="Q92" s="81" t="str">
        <f t="shared" si="42"/>
        <v>C</v>
      </c>
      <c r="R92" s="33">
        <f t="shared" si="34"/>
        <v>37</v>
      </c>
      <c r="S92" s="29">
        <f t="shared" si="35"/>
        <v>0.57904696370204711</v>
      </c>
      <c r="T92" s="82" t="str">
        <f t="shared" si="43"/>
        <v>C</v>
      </c>
      <c r="U92" s="83">
        <f t="shared" si="44"/>
        <v>5.0000000000000001E-3</v>
      </c>
      <c r="V92" s="33">
        <f t="shared" si="36"/>
        <v>5</v>
      </c>
      <c r="W92" s="92">
        <f t="shared" si="37"/>
        <v>0.5625322552898675</v>
      </c>
      <c r="X92" s="94">
        <f t="shared" si="38"/>
        <v>1090</v>
      </c>
      <c r="Y92" s="93" t="str">
        <f t="shared" si="28"/>
        <v>C</v>
      </c>
      <c r="Z92" s="32">
        <v>1297</v>
      </c>
      <c r="AA92" s="52" t="str">
        <f t="shared" si="39"/>
        <v>Okay</v>
      </c>
      <c r="AB92" s="59">
        <f t="shared" si="40"/>
        <v>207</v>
      </c>
      <c r="AC92" s="96"/>
    </row>
    <row r="93" spans="1:29" s="97" customFormat="1" ht="13.95" customHeight="1" x14ac:dyDescent="0.3">
      <c r="A93" s="66">
        <v>923</v>
      </c>
      <c r="B93" s="24">
        <v>1</v>
      </c>
      <c r="C93" s="25"/>
      <c r="D93" s="26" t="s">
        <v>23</v>
      </c>
      <c r="E93" s="34">
        <v>0.5</v>
      </c>
      <c r="F93" s="28">
        <v>1085</v>
      </c>
      <c r="G93" s="27">
        <v>0</v>
      </c>
      <c r="H93" s="28">
        <v>69</v>
      </c>
      <c r="I93" s="29">
        <f t="shared" si="30"/>
        <v>0.54036107076156881</v>
      </c>
      <c r="J93" s="81" t="str">
        <f t="shared" si="41"/>
        <v>C</v>
      </c>
      <c r="K93" s="30">
        <f t="shared" si="31"/>
        <v>1154</v>
      </c>
      <c r="L93" s="31">
        <v>41679</v>
      </c>
      <c r="M93" s="32">
        <v>33633.599999999999</v>
      </c>
      <c r="N93" s="67">
        <v>24095</v>
      </c>
      <c r="O93" s="62">
        <f t="shared" si="32"/>
        <v>27</v>
      </c>
      <c r="P93" s="29">
        <f t="shared" si="33"/>
        <v>0.55380784395102711</v>
      </c>
      <c r="Q93" s="81" t="str">
        <f t="shared" si="42"/>
        <v>C</v>
      </c>
      <c r="R93" s="33">
        <f t="shared" si="34"/>
        <v>37</v>
      </c>
      <c r="S93" s="29">
        <f t="shared" si="35"/>
        <v>0.55878813031749319</v>
      </c>
      <c r="T93" s="82" t="str">
        <f t="shared" si="43"/>
        <v>C</v>
      </c>
      <c r="U93" s="83">
        <f t="shared" si="44"/>
        <v>5.0000000000000001E-3</v>
      </c>
      <c r="V93" s="33">
        <f t="shared" si="36"/>
        <v>5</v>
      </c>
      <c r="W93" s="92">
        <f t="shared" si="37"/>
        <v>0.54285121394480185</v>
      </c>
      <c r="X93" s="94">
        <f t="shared" si="38"/>
        <v>1090</v>
      </c>
      <c r="Y93" s="93" t="str">
        <f t="shared" si="28"/>
        <v>C</v>
      </c>
      <c r="Z93" s="32">
        <v>1297</v>
      </c>
      <c r="AA93" s="52" t="str">
        <f t="shared" si="39"/>
        <v>Okay</v>
      </c>
      <c r="AB93" s="59">
        <f t="shared" si="40"/>
        <v>207</v>
      </c>
      <c r="AC93" s="96"/>
    </row>
    <row r="94" spans="1:29" s="97" customFormat="1" ht="13.95" customHeight="1" thickBot="1" x14ac:dyDescent="0.35">
      <c r="A94" s="98">
        <v>926</v>
      </c>
      <c r="B94" s="99">
        <v>0.5</v>
      </c>
      <c r="C94" s="100"/>
      <c r="D94" s="101" t="s">
        <v>23</v>
      </c>
      <c r="E94" s="102">
        <v>0.5</v>
      </c>
      <c r="F94" s="103">
        <v>950</v>
      </c>
      <c r="G94" s="104">
        <v>0</v>
      </c>
      <c r="H94" s="103">
        <v>58</v>
      </c>
      <c r="I94" s="105">
        <f t="shared" si="30"/>
        <v>0.32304684179205984</v>
      </c>
      <c r="J94" s="95" t="str">
        <f t="shared" si="41"/>
        <v>B</v>
      </c>
      <c r="K94" s="106">
        <f t="shared" si="31"/>
        <v>1008</v>
      </c>
      <c r="L94" s="107">
        <v>34294</v>
      </c>
      <c r="M94" s="108">
        <v>23010</v>
      </c>
      <c r="N94" s="109">
        <v>35289</v>
      </c>
      <c r="O94" s="110">
        <f t="shared" si="32"/>
        <v>23</v>
      </c>
      <c r="P94" s="105">
        <f t="shared" si="33"/>
        <v>0.33086797585649919</v>
      </c>
      <c r="Q94" s="95" t="str">
        <f t="shared" si="42"/>
        <v>B</v>
      </c>
      <c r="R94" s="111">
        <f t="shared" si="34"/>
        <v>33</v>
      </c>
      <c r="S94" s="105">
        <f t="shared" si="35"/>
        <v>0.33426846892799456</v>
      </c>
      <c r="T94" s="112" t="str">
        <f t="shared" si="43"/>
        <v>B</v>
      </c>
      <c r="U94" s="113">
        <f t="shared" si="44"/>
        <v>0.04</v>
      </c>
      <c r="V94" s="111">
        <f t="shared" si="36"/>
        <v>38</v>
      </c>
      <c r="W94" s="114">
        <f t="shared" si="37"/>
        <v>0.33596871546374224</v>
      </c>
      <c r="X94" s="115">
        <f t="shared" si="38"/>
        <v>988</v>
      </c>
      <c r="Y94" s="116" t="str">
        <f t="shared" si="28"/>
        <v>B</v>
      </c>
      <c r="Z94" s="108">
        <v>1211</v>
      </c>
      <c r="AA94" s="117" t="str">
        <f t="shared" si="39"/>
        <v>Okay</v>
      </c>
      <c r="AB94" s="118">
        <f t="shared" si="40"/>
        <v>223</v>
      </c>
      <c r="AC94" s="96"/>
    </row>
    <row r="95" spans="1:29" s="11" customFormat="1" ht="13.8" x14ac:dyDescent="0.3">
      <c r="A95" s="35"/>
      <c r="B95" s="36"/>
      <c r="C95" s="36"/>
      <c r="D95" s="36"/>
      <c r="E95" s="36"/>
      <c r="F95" s="37"/>
      <c r="G95" s="37"/>
      <c r="H95" s="37"/>
      <c r="I95" s="37"/>
      <c r="J95" s="38"/>
      <c r="K95" s="39"/>
      <c r="L95" s="38"/>
      <c r="M95" s="40"/>
      <c r="N95" s="40"/>
      <c r="O95" s="40"/>
      <c r="P95" s="40"/>
      <c r="Q95" s="40"/>
      <c r="R95" s="40"/>
      <c r="S95" s="40"/>
      <c r="T95" s="40"/>
      <c r="U95" s="40"/>
      <c r="V95" s="41"/>
      <c r="W95" s="41"/>
      <c r="X95" s="42"/>
      <c r="Y95" s="41"/>
      <c r="Z95" s="41"/>
      <c r="AA95" s="42"/>
      <c r="AB95" s="43">
        <f>SUM(AB4:AB94)</f>
        <v>34258</v>
      </c>
      <c r="AC95" s="41" t="s">
        <v>25</v>
      </c>
    </row>
    <row r="96" spans="1:29" s="11" customFormat="1" ht="13.8" x14ac:dyDescent="0.3">
      <c r="A96" s="35"/>
      <c r="B96" s="36"/>
      <c r="C96" s="36"/>
      <c r="D96" s="36"/>
      <c r="E96" s="36"/>
      <c r="F96" s="37"/>
      <c r="G96" s="37"/>
      <c r="H96" s="37"/>
      <c r="I96" s="37"/>
      <c r="J96" s="38"/>
      <c r="K96" s="39"/>
      <c r="L96" s="38"/>
      <c r="M96" s="40"/>
      <c r="N96" s="40"/>
      <c r="O96" s="40"/>
      <c r="P96" s="40"/>
      <c r="Q96" s="40"/>
      <c r="R96" s="40"/>
      <c r="S96" s="40"/>
      <c r="T96" s="40"/>
      <c r="U96" s="40"/>
      <c r="V96" s="41"/>
      <c r="W96" s="41"/>
      <c r="X96" s="42"/>
      <c r="Y96" s="41"/>
      <c r="Z96" s="41"/>
      <c r="AA96" s="42"/>
      <c r="AB96" s="43">
        <f>AB95*12</f>
        <v>411096</v>
      </c>
      <c r="AC96" s="41" t="s">
        <v>26</v>
      </c>
    </row>
    <row r="97" spans="1:28" s="11" customFormat="1" x14ac:dyDescent="0.25">
      <c r="A97" s="12"/>
      <c r="B97" s="13"/>
      <c r="C97" s="13"/>
      <c r="D97" s="13"/>
      <c r="E97" s="13"/>
      <c r="F97" s="14"/>
      <c r="G97" s="14"/>
      <c r="H97" s="14"/>
      <c r="I97" s="14"/>
      <c r="J97" s="15"/>
      <c r="K97" s="16"/>
      <c r="L97" s="15"/>
      <c r="M97" s="10"/>
      <c r="N97" s="10"/>
      <c r="O97" s="10"/>
      <c r="P97" s="10"/>
      <c r="Q97" s="10"/>
      <c r="R97" s="10"/>
      <c r="S97" s="10"/>
      <c r="T97" s="10"/>
      <c r="U97" s="10"/>
      <c r="X97" s="23"/>
      <c r="AA97" s="23"/>
      <c r="AB97" s="23"/>
    </row>
    <row r="98" spans="1:28" s="11" customFormat="1" x14ac:dyDescent="0.25">
      <c r="A98" s="12"/>
      <c r="B98" s="13"/>
      <c r="C98" s="13"/>
      <c r="D98" s="13"/>
      <c r="E98" s="13"/>
      <c r="F98" s="14"/>
      <c r="G98" s="14"/>
      <c r="H98" s="14"/>
      <c r="I98" s="14"/>
      <c r="J98" s="15"/>
      <c r="K98" s="16"/>
      <c r="L98" s="15"/>
      <c r="M98" s="10"/>
      <c r="N98" s="10"/>
      <c r="O98" s="10"/>
      <c r="P98" s="10"/>
      <c r="Q98" s="10"/>
      <c r="R98" s="10"/>
      <c r="S98" s="10"/>
      <c r="T98" s="10"/>
      <c r="U98" s="10"/>
      <c r="X98" s="23"/>
      <c r="AA98" s="23"/>
      <c r="AB98" s="23"/>
    </row>
    <row r="99" spans="1:28" s="11" customFormat="1" x14ac:dyDescent="0.25">
      <c r="A99" s="12"/>
      <c r="B99" s="13"/>
      <c r="C99" s="13"/>
      <c r="D99" s="13"/>
      <c r="E99" s="13"/>
      <c r="F99" s="14"/>
      <c r="G99" s="14"/>
      <c r="H99" s="14"/>
      <c r="I99" s="14"/>
      <c r="J99" s="15"/>
      <c r="K99" s="16"/>
      <c r="L99" s="15"/>
      <c r="M99" s="10"/>
      <c r="N99" s="10"/>
      <c r="O99" s="10"/>
      <c r="P99" s="10"/>
      <c r="Q99" s="10"/>
      <c r="R99" s="10"/>
      <c r="S99" s="10"/>
      <c r="T99" s="10"/>
      <c r="U99" s="10"/>
      <c r="X99" s="23"/>
      <c r="AA99" s="23"/>
      <c r="AB99" s="23"/>
    </row>
    <row r="100" spans="1:28" s="11" customFormat="1" x14ac:dyDescent="0.25">
      <c r="A100" s="12"/>
      <c r="B100" s="13"/>
      <c r="C100" s="13"/>
      <c r="D100" s="13"/>
      <c r="E100" s="13"/>
      <c r="F100" s="14"/>
      <c r="G100" s="14"/>
      <c r="H100" s="14"/>
      <c r="I100" s="14"/>
      <c r="J100" s="15"/>
      <c r="K100" s="16"/>
      <c r="L100" s="15"/>
      <c r="M100" s="10"/>
      <c r="N100" s="10"/>
      <c r="O100" s="10"/>
      <c r="P100" s="10"/>
      <c r="Q100" s="10"/>
      <c r="R100" s="10"/>
      <c r="S100" s="10"/>
      <c r="T100" s="10"/>
      <c r="U100" s="10"/>
      <c r="X100" s="23"/>
      <c r="AA100" s="23"/>
      <c r="AB100" s="23"/>
    </row>
    <row r="101" spans="1:28" s="11" customFormat="1" x14ac:dyDescent="0.25">
      <c r="A101" s="12"/>
      <c r="B101" s="13"/>
      <c r="C101" s="13"/>
      <c r="D101" s="13"/>
      <c r="E101" s="13"/>
      <c r="F101" s="14"/>
      <c r="G101" s="14"/>
      <c r="H101" s="14"/>
      <c r="I101" s="14"/>
      <c r="J101" s="15"/>
      <c r="K101" s="16"/>
      <c r="L101" s="15"/>
      <c r="M101" s="10"/>
      <c r="N101" s="10"/>
      <c r="O101" s="10"/>
      <c r="P101" s="10"/>
      <c r="Q101" s="10"/>
      <c r="R101" s="10"/>
      <c r="S101" s="10"/>
      <c r="T101" s="10"/>
      <c r="U101" s="10"/>
      <c r="X101" s="23"/>
      <c r="AA101" s="23"/>
      <c r="AB101" s="23"/>
    </row>
    <row r="102" spans="1:28" s="11" customFormat="1" x14ac:dyDescent="0.25">
      <c r="A102" s="12"/>
      <c r="B102" s="13"/>
      <c r="C102" s="13"/>
      <c r="D102" s="13"/>
      <c r="E102" s="13"/>
      <c r="F102" s="14"/>
      <c r="G102" s="14"/>
      <c r="H102" s="14"/>
      <c r="I102" s="14"/>
      <c r="J102" s="15"/>
      <c r="K102" s="16"/>
      <c r="L102" s="15"/>
      <c r="M102" s="10"/>
      <c r="N102" s="10"/>
      <c r="O102" s="10"/>
      <c r="P102" s="10"/>
      <c r="Q102" s="10"/>
      <c r="R102" s="10"/>
      <c r="S102" s="10"/>
      <c r="T102" s="10"/>
      <c r="U102" s="10"/>
      <c r="X102" s="23"/>
      <c r="AA102" s="23"/>
      <c r="AB102" s="23"/>
    </row>
    <row r="103" spans="1:28" s="11" customFormat="1" x14ac:dyDescent="0.25">
      <c r="A103" s="12"/>
      <c r="B103" s="13"/>
      <c r="C103" s="13"/>
      <c r="D103" s="13"/>
      <c r="E103" s="13"/>
      <c r="F103" s="14"/>
      <c r="G103" s="14"/>
      <c r="H103" s="14"/>
      <c r="I103" s="14"/>
      <c r="J103" s="15"/>
      <c r="K103" s="16"/>
      <c r="L103" s="15"/>
      <c r="M103" s="10"/>
      <c r="N103" s="10"/>
      <c r="O103" s="10"/>
      <c r="P103" s="10"/>
      <c r="Q103" s="10"/>
      <c r="R103" s="10"/>
      <c r="S103" s="10"/>
      <c r="T103" s="10"/>
      <c r="U103" s="10"/>
      <c r="X103" s="23"/>
      <c r="AA103" s="23"/>
      <c r="AB103" s="23"/>
    </row>
    <row r="104" spans="1:28" s="11" customFormat="1" x14ac:dyDescent="0.25">
      <c r="A104" s="12"/>
      <c r="B104" s="13"/>
      <c r="C104" s="13"/>
      <c r="D104" s="13"/>
      <c r="E104" s="13"/>
      <c r="F104" s="14"/>
      <c r="G104" s="14"/>
      <c r="H104" s="14"/>
      <c r="I104" s="14"/>
      <c r="J104" s="15"/>
      <c r="K104" s="16"/>
      <c r="L104" s="15"/>
      <c r="M104" s="10"/>
      <c r="N104" s="10"/>
      <c r="O104" s="10"/>
      <c r="P104" s="10"/>
      <c r="Q104" s="10"/>
      <c r="R104" s="10"/>
      <c r="S104" s="10"/>
      <c r="T104" s="10"/>
      <c r="U104" s="10"/>
      <c r="X104" s="23"/>
      <c r="AA104" s="23"/>
      <c r="AB104" s="23"/>
    </row>
    <row r="105" spans="1:28" s="11" customFormat="1" x14ac:dyDescent="0.25">
      <c r="A105" s="12"/>
      <c r="B105" s="13"/>
      <c r="C105" s="13"/>
      <c r="D105" s="13"/>
      <c r="E105" s="13"/>
      <c r="F105" s="14"/>
      <c r="G105" s="14"/>
      <c r="H105" s="14"/>
      <c r="I105" s="14"/>
      <c r="J105" s="15"/>
      <c r="K105" s="16"/>
      <c r="L105" s="15"/>
      <c r="M105" s="10"/>
      <c r="N105" s="10"/>
      <c r="O105" s="10"/>
      <c r="P105" s="10"/>
      <c r="Q105" s="10"/>
      <c r="R105" s="10"/>
      <c r="S105" s="10"/>
      <c r="T105" s="10"/>
      <c r="U105" s="10"/>
      <c r="X105" s="23"/>
      <c r="AA105" s="23"/>
      <c r="AB105" s="23"/>
    </row>
    <row r="106" spans="1:28" s="11" customFormat="1" x14ac:dyDescent="0.25">
      <c r="A106" s="12"/>
      <c r="B106" s="13"/>
      <c r="C106" s="13"/>
      <c r="D106" s="13"/>
      <c r="E106" s="13"/>
      <c r="F106" s="14"/>
      <c r="G106" s="14"/>
      <c r="H106" s="14"/>
      <c r="I106" s="14"/>
      <c r="J106" s="15"/>
      <c r="K106" s="16"/>
      <c r="L106" s="15"/>
      <c r="M106" s="10"/>
      <c r="N106" s="10"/>
      <c r="O106" s="10"/>
      <c r="P106" s="10"/>
      <c r="Q106" s="10"/>
      <c r="R106" s="10"/>
      <c r="S106" s="10"/>
      <c r="T106" s="10"/>
      <c r="U106" s="10"/>
      <c r="X106" s="23"/>
      <c r="AA106" s="23"/>
      <c r="AB106" s="23"/>
    </row>
    <row r="107" spans="1:28" s="11" customFormat="1" x14ac:dyDescent="0.25">
      <c r="A107" s="12"/>
      <c r="B107" s="13"/>
      <c r="C107" s="13"/>
      <c r="D107" s="13"/>
      <c r="E107" s="13"/>
      <c r="F107" s="14"/>
      <c r="G107" s="14"/>
      <c r="H107" s="14"/>
      <c r="I107" s="14"/>
      <c r="J107" s="15"/>
      <c r="K107" s="16"/>
      <c r="L107" s="15"/>
      <c r="M107" s="10"/>
      <c r="N107" s="10"/>
      <c r="O107" s="10"/>
      <c r="P107" s="10"/>
      <c r="Q107" s="10"/>
      <c r="R107" s="10"/>
      <c r="S107" s="10"/>
      <c r="T107" s="10"/>
      <c r="U107" s="10"/>
      <c r="X107" s="23"/>
      <c r="AA107" s="23"/>
      <c r="AB107" s="23"/>
    </row>
    <row r="108" spans="1:28" s="11" customFormat="1" x14ac:dyDescent="0.25">
      <c r="A108" s="12"/>
      <c r="B108" s="13"/>
      <c r="C108" s="13"/>
      <c r="D108" s="13"/>
      <c r="E108" s="13"/>
      <c r="F108" s="14"/>
      <c r="G108" s="14"/>
      <c r="H108" s="14"/>
      <c r="I108" s="14"/>
      <c r="J108" s="15"/>
      <c r="K108" s="16"/>
      <c r="L108" s="15"/>
      <c r="M108" s="10"/>
      <c r="N108" s="10"/>
      <c r="O108" s="10"/>
      <c r="P108" s="10"/>
      <c r="Q108" s="10"/>
      <c r="R108" s="10"/>
      <c r="S108" s="10"/>
      <c r="T108" s="10"/>
      <c r="U108" s="10"/>
      <c r="X108" s="23"/>
      <c r="AA108" s="23"/>
      <c r="AB108" s="23"/>
    </row>
    <row r="109" spans="1:28" s="11" customFormat="1" x14ac:dyDescent="0.25">
      <c r="A109" s="12"/>
      <c r="B109" s="13"/>
      <c r="C109" s="13"/>
      <c r="D109" s="13"/>
      <c r="E109" s="13"/>
      <c r="F109" s="14"/>
      <c r="G109" s="14"/>
      <c r="H109" s="14"/>
      <c r="I109" s="14"/>
      <c r="J109" s="15"/>
      <c r="K109" s="16"/>
      <c r="L109" s="15"/>
      <c r="M109" s="10"/>
      <c r="N109" s="10"/>
      <c r="O109" s="10"/>
      <c r="P109" s="10"/>
      <c r="Q109" s="10"/>
      <c r="R109" s="10"/>
      <c r="S109" s="10"/>
      <c r="T109" s="10"/>
      <c r="U109" s="10"/>
      <c r="X109" s="23"/>
      <c r="AA109" s="23"/>
      <c r="AB109" s="23"/>
    </row>
    <row r="110" spans="1:28" s="11" customFormat="1" x14ac:dyDescent="0.25">
      <c r="A110" s="12"/>
      <c r="B110" s="13"/>
      <c r="C110" s="13"/>
      <c r="D110" s="13"/>
      <c r="E110" s="13"/>
      <c r="F110" s="14"/>
      <c r="G110" s="14"/>
      <c r="H110" s="14"/>
      <c r="I110" s="14"/>
      <c r="J110" s="15"/>
      <c r="K110" s="16"/>
      <c r="L110" s="15"/>
      <c r="M110" s="10"/>
      <c r="N110" s="10"/>
      <c r="O110" s="10"/>
      <c r="P110" s="10"/>
      <c r="Q110" s="10"/>
      <c r="R110" s="10"/>
      <c r="S110" s="10"/>
      <c r="T110" s="10"/>
      <c r="U110" s="10"/>
      <c r="X110" s="23"/>
      <c r="AA110" s="23"/>
      <c r="AB110" s="23"/>
    </row>
    <row r="111" spans="1:28" s="11" customFormat="1" x14ac:dyDescent="0.25">
      <c r="A111" s="12"/>
      <c r="B111" s="13"/>
      <c r="C111" s="13"/>
      <c r="D111" s="13"/>
      <c r="E111" s="13"/>
      <c r="F111" s="14"/>
      <c r="G111" s="14"/>
      <c r="H111" s="14"/>
      <c r="I111" s="14"/>
      <c r="J111" s="15"/>
      <c r="K111" s="16"/>
      <c r="L111" s="15"/>
      <c r="M111" s="10"/>
      <c r="N111" s="10"/>
      <c r="O111" s="10"/>
      <c r="P111" s="10"/>
      <c r="Q111" s="10"/>
      <c r="R111" s="10"/>
      <c r="S111" s="10"/>
      <c r="T111" s="10"/>
      <c r="U111" s="10"/>
      <c r="X111" s="23"/>
      <c r="AA111" s="23"/>
      <c r="AB111" s="23"/>
    </row>
    <row r="112" spans="1:28" s="11" customFormat="1" x14ac:dyDescent="0.25">
      <c r="A112" s="12"/>
      <c r="B112" s="13"/>
      <c r="C112" s="13"/>
      <c r="D112" s="13"/>
      <c r="E112" s="13"/>
      <c r="F112" s="14"/>
      <c r="G112" s="14"/>
      <c r="H112" s="14"/>
      <c r="I112" s="14"/>
      <c r="J112" s="15"/>
      <c r="K112" s="16"/>
      <c r="L112" s="15"/>
      <c r="M112" s="10"/>
      <c r="N112" s="10"/>
      <c r="O112" s="10"/>
      <c r="P112" s="10"/>
      <c r="Q112" s="10"/>
      <c r="R112" s="10"/>
      <c r="S112" s="10"/>
      <c r="T112" s="10"/>
      <c r="U112" s="10"/>
      <c r="X112" s="23"/>
      <c r="AA112" s="23"/>
      <c r="AB112" s="23"/>
    </row>
    <row r="113" spans="1:28" s="11" customFormat="1" x14ac:dyDescent="0.25">
      <c r="A113" s="12"/>
      <c r="B113" s="13"/>
      <c r="C113" s="13"/>
      <c r="D113" s="13"/>
      <c r="E113" s="13"/>
      <c r="F113" s="14"/>
      <c r="G113" s="14"/>
      <c r="H113" s="14"/>
      <c r="I113" s="14"/>
      <c r="J113" s="15"/>
      <c r="K113" s="16"/>
      <c r="L113" s="15"/>
      <c r="M113" s="10"/>
      <c r="N113" s="10"/>
      <c r="O113" s="10"/>
      <c r="P113" s="10"/>
      <c r="Q113" s="10"/>
      <c r="R113" s="10"/>
      <c r="S113" s="10"/>
      <c r="T113" s="10"/>
      <c r="U113" s="10"/>
      <c r="X113" s="23"/>
      <c r="AA113" s="23"/>
      <c r="AB113" s="23"/>
    </row>
    <row r="114" spans="1:28" s="11" customFormat="1" x14ac:dyDescent="0.25">
      <c r="A114" s="12"/>
      <c r="B114" s="13"/>
      <c r="C114" s="13"/>
      <c r="D114" s="13"/>
      <c r="E114" s="13"/>
      <c r="F114" s="14"/>
      <c r="G114" s="14"/>
      <c r="H114" s="14"/>
      <c r="I114" s="14"/>
      <c r="J114" s="15"/>
      <c r="K114" s="16"/>
      <c r="L114" s="15"/>
      <c r="M114" s="10"/>
      <c r="N114" s="10"/>
      <c r="O114" s="10"/>
      <c r="P114" s="10"/>
      <c r="Q114" s="10"/>
      <c r="R114" s="10"/>
      <c r="S114" s="10"/>
      <c r="T114" s="10"/>
      <c r="U114" s="10"/>
      <c r="X114" s="23"/>
      <c r="AA114" s="23"/>
      <c r="AB114" s="23"/>
    </row>
    <row r="115" spans="1:28" s="11" customFormat="1" x14ac:dyDescent="0.25">
      <c r="A115" s="12"/>
      <c r="B115" s="13"/>
      <c r="C115" s="13"/>
      <c r="D115" s="13"/>
      <c r="E115" s="13"/>
      <c r="F115" s="14"/>
      <c r="G115" s="14"/>
      <c r="H115" s="14"/>
      <c r="I115" s="14"/>
      <c r="J115" s="15"/>
      <c r="K115" s="16"/>
      <c r="L115" s="15"/>
      <c r="M115" s="10"/>
      <c r="N115" s="10"/>
      <c r="O115" s="10"/>
      <c r="P115" s="10"/>
      <c r="Q115" s="10"/>
      <c r="R115" s="10"/>
      <c r="S115" s="10"/>
      <c r="T115" s="10"/>
      <c r="U115" s="10"/>
      <c r="X115" s="23"/>
      <c r="AA115" s="23"/>
      <c r="AB115" s="23"/>
    </row>
    <row r="116" spans="1:28" s="11" customFormat="1" x14ac:dyDescent="0.25">
      <c r="A116" s="12"/>
      <c r="B116" s="13"/>
      <c r="C116" s="13"/>
      <c r="D116" s="13"/>
      <c r="E116" s="13"/>
      <c r="F116" s="14"/>
      <c r="G116" s="14"/>
      <c r="H116" s="14"/>
      <c r="I116" s="14"/>
      <c r="J116" s="15"/>
      <c r="K116" s="16"/>
      <c r="L116" s="15"/>
      <c r="M116" s="10"/>
      <c r="N116" s="10"/>
      <c r="O116" s="10"/>
      <c r="P116" s="10"/>
      <c r="Q116" s="10"/>
      <c r="R116" s="10"/>
      <c r="S116" s="10"/>
      <c r="T116" s="10"/>
      <c r="U116" s="10"/>
      <c r="X116" s="23"/>
      <c r="AA116" s="23"/>
      <c r="AB116" s="23"/>
    </row>
    <row r="117" spans="1:28" s="11" customFormat="1" x14ac:dyDescent="0.25">
      <c r="A117" s="12"/>
      <c r="B117" s="13"/>
      <c r="C117" s="13"/>
      <c r="D117" s="13"/>
      <c r="E117" s="13"/>
      <c r="F117" s="14"/>
      <c r="G117" s="14"/>
      <c r="H117" s="14"/>
      <c r="I117" s="14"/>
      <c r="J117" s="15"/>
      <c r="K117" s="16"/>
      <c r="L117" s="15"/>
      <c r="M117" s="10"/>
      <c r="N117" s="10"/>
      <c r="O117" s="10"/>
      <c r="P117" s="10"/>
      <c r="Q117" s="10"/>
      <c r="R117" s="10"/>
      <c r="S117" s="10"/>
      <c r="T117" s="10"/>
      <c r="U117" s="10"/>
      <c r="X117" s="23"/>
      <c r="AA117" s="23"/>
      <c r="AB117" s="23"/>
    </row>
    <row r="118" spans="1:28" s="11" customFormat="1" x14ac:dyDescent="0.25">
      <c r="A118" s="12"/>
      <c r="B118" s="13"/>
      <c r="C118" s="13"/>
      <c r="D118" s="13"/>
      <c r="E118" s="13"/>
      <c r="F118" s="14"/>
      <c r="G118" s="14"/>
      <c r="H118" s="14"/>
      <c r="I118" s="14"/>
      <c r="J118" s="15"/>
      <c r="K118" s="16"/>
      <c r="L118" s="15"/>
      <c r="M118" s="10"/>
      <c r="N118" s="10"/>
      <c r="O118" s="10"/>
      <c r="P118" s="10"/>
      <c r="Q118" s="10"/>
      <c r="R118" s="10"/>
      <c r="S118" s="10"/>
      <c r="T118" s="10"/>
      <c r="U118" s="10"/>
      <c r="X118" s="23"/>
      <c r="AA118" s="23"/>
      <c r="AB118" s="23"/>
    </row>
    <row r="119" spans="1:28" s="11" customFormat="1" x14ac:dyDescent="0.25">
      <c r="A119" s="12"/>
      <c r="B119" s="13"/>
      <c r="C119" s="13"/>
      <c r="D119" s="13"/>
      <c r="E119" s="13"/>
      <c r="F119" s="14"/>
      <c r="G119" s="14"/>
      <c r="H119" s="14"/>
      <c r="I119" s="14"/>
      <c r="J119" s="15"/>
      <c r="K119" s="16"/>
      <c r="L119" s="15"/>
      <c r="M119" s="10"/>
      <c r="N119" s="10"/>
      <c r="O119" s="10"/>
      <c r="P119" s="10"/>
      <c r="Q119" s="10"/>
      <c r="R119" s="10"/>
      <c r="S119" s="10"/>
      <c r="T119" s="10"/>
      <c r="U119" s="10"/>
      <c r="X119" s="23"/>
      <c r="AA119" s="23"/>
      <c r="AB119" s="23"/>
    </row>
    <row r="120" spans="1:28" s="11" customFormat="1" x14ac:dyDescent="0.25">
      <c r="A120" s="12"/>
      <c r="B120" s="13"/>
      <c r="C120" s="13"/>
      <c r="D120" s="13"/>
      <c r="E120" s="13"/>
      <c r="F120" s="14"/>
      <c r="G120" s="14"/>
      <c r="H120" s="14"/>
      <c r="I120" s="14"/>
      <c r="J120" s="15"/>
      <c r="K120" s="16"/>
      <c r="L120" s="15"/>
      <c r="M120" s="10"/>
      <c r="N120" s="10"/>
      <c r="O120" s="10"/>
      <c r="P120" s="10"/>
      <c r="Q120" s="10"/>
      <c r="R120" s="10"/>
      <c r="S120" s="10"/>
      <c r="T120" s="10"/>
      <c r="U120" s="10"/>
      <c r="X120" s="23"/>
      <c r="AA120" s="23"/>
      <c r="AB120" s="23"/>
    </row>
    <row r="121" spans="1:28" s="11" customFormat="1" x14ac:dyDescent="0.25">
      <c r="A121" s="12"/>
      <c r="B121" s="13"/>
      <c r="C121" s="13"/>
      <c r="D121" s="13"/>
      <c r="E121" s="13"/>
      <c r="F121" s="14"/>
      <c r="G121" s="14"/>
      <c r="H121" s="14"/>
      <c r="I121" s="14"/>
      <c r="J121" s="15"/>
      <c r="K121" s="16"/>
      <c r="L121" s="15"/>
      <c r="M121" s="10"/>
      <c r="N121" s="10"/>
      <c r="O121" s="10"/>
      <c r="P121" s="10"/>
      <c r="Q121" s="10"/>
      <c r="R121" s="10"/>
      <c r="S121" s="10"/>
      <c r="T121" s="10"/>
      <c r="U121" s="10"/>
      <c r="X121" s="23"/>
      <c r="AA121" s="23"/>
      <c r="AB121" s="23"/>
    </row>
    <row r="122" spans="1:28" s="11" customFormat="1" x14ac:dyDescent="0.25">
      <c r="A122" s="12"/>
      <c r="B122" s="13"/>
      <c r="C122" s="13"/>
      <c r="D122" s="13"/>
      <c r="E122" s="13"/>
      <c r="F122" s="14"/>
      <c r="G122" s="14"/>
      <c r="H122" s="14"/>
      <c r="I122" s="14"/>
      <c r="J122" s="15"/>
      <c r="K122" s="16"/>
      <c r="L122" s="15"/>
      <c r="M122" s="10"/>
      <c r="N122" s="10"/>
      <c r="O122" s="10"/>
      <c r="P122" s="10"/>
      <c r="Q122" s="10"/>
      <c r="R122" s="10"/>
      <c r="S122" s="10"/>
      <c r="T122" s="10"/>
      <c r="U122" s="10"/>
      <c r="X122" s="23"/>
      <c r="AA122" s="23"/>
      <c r="AB122" s="23"/>
    </row>
    <row r="123" spans="1:28" s="11" customFormat="1" x14ac:dyDescent="0.25">
      <c r="A123" s="12"/>
      <c r="B123" s="13"/>
      <c r="C123" s="13"/>
      <c r="D123" s="13"/>
      <c r="E123" s="13"/>
      <c r="F123" s="14"/>
      <c r="G123" s="14"/>
      <c r="H123" s="14"/>
      <c r="I123" s="14"/>
      <c r="J123" s="15"/>
      <c r="K123" s="16"/>
      <c r="L123" s="15"/>
      <c r="M123" s="10"/>
      <c r="N123" s="10"/>
      <c r="O123" s="10"/>
      <c r="P123" s="10"/>
      <c r="Q123" s="10"/>
      <c r="R123" s="10"/>
      <c r="S123" s="10"/>
      <c r="T123" s="10"/>
      <c r="U123" s="10"/>
      <c r="X123" s="23"/>
      <c r="AA123" s="23"/>
      <c r="AB123" s="23"/>
    </row>
    <row r="124" spans="1:28" s="11" customFormat="1" x14ac:dyDescent="0.25">
      <c r="A124" s="12"/>
      <c r="B124" s="13"/>
      <c r="C124" s="13"/>
      <c r="D124" s="13"/>
      <c r="E124" s="13"/>
      <c r="F124" s="14"/>
      <c r="G124" s="14"/>
      <c r="H124" s="14"/>
      <c r="I124" s="14"/>
      <c r="J124" s="15"/>
      <c r="K124" s="16"/>
      <c r="L124" s="15"/>
      <c r="M124" s="10"/>
      <c r="N124" s="10"/>
      <c r="O124" s="10"/>
      <c r="P124" s="10"/>
      <c r="Q124" s="10"/>
      <c r="R124" s="10"/>
      <c r="S124" s="10"/>
      <c r="T124" s="10"/>
      <c r="U124" s="10"/>
      <c r="X124" s="23"/>
      <c r="AA124" s="23"/>
      <c r="AB124" s="23"/>
    </row>
    <row r="125" spans="1:28" s="11" customFormat="1" x14ac:dyDescent="0.25">
      <c r="A125" s="12"/>
      <c r="B125" s="13"/>
      <c r="C125" s="13"/>
      <c r="D125" s="13"/>
      <c r="E125" s="13"/>
      <c r="F125" s="14"/>
      <c r="G125" s="14"/>
      <c r="H125" s="14"/>
      <c r="I125" s="14"/>
      <c r="J125" s="15"/>
      <c r="K125" s="16"/>
      <c r="L125" s="15"/>
      <c r="M125" s="10"/>
      <c r="N125" s="10"/>
      <c r="O125" s="10"/>
      <c r="P125" s="10"/>
      <c r="Q125" s="10"/>
      <c r="R125" s="10"/>
      <c r="S125" s="10"/>
      <c r="T125" s="10"/>
      <c r="U125" s="10"/>
      <c r="X125" s="23"/>
      <c r="AA125" s="23"/>
      <c r="AB125" s="23"/>
    </row>
    <row r="126" spans="1:28" s="11" customFormat="1" x14ac:dyDescent="0.25">
      <c r="A126" s="12"/>
      <c r="B126" s="13"/>
      <c r="C126" s="13"/>
      <c r="D126" s="13"/>
      <c r="E126" s="13"/>
      <c r="F126" s="14"/>
      <c r="G126" s="14"/>
      <c r="H126" s="14"/>
      <c r="I126" s="14"/>
      <c r="J126" s="15"/>
      <c r="K126" s="16"/>
      <c r="L126" s="15"/>
      <c r="M126" s="10"/>
      <c r="N126" s="10"/>
      <c r="O126" s="10"/>
      <c r="P126" s="10"/>
      <c r="Q126" s="10"/>
      <c r="R126" s="10"/>
      <c r="S126" s="10"/>
      <c r="T126" s="10"/>
      <c r="U126" s="10"/>
      <c r="X126" s="23"/>
      <c r="AA126" s="23"/>
      <c r="AB126" s="23"/>
    </row>
    <row r="127" spans="1:28" s="11" customFormat="1" x14ac:dyDescent="0.25">
      <c r="A127" s="12"/>
      <c r="B127" s="13"/>
      <c r="C127" s="13"/>
      <c r="D127" s="13"/>
      <c r="E127" s="13"/>
      <c r="F127" s="14"/>
      <c r="G127" s="14"/>
      <c r="H127" s="14"/>
      <c r="I127" s="14"/>
      <c r="J127" s="15"/>
      <c r="K127" s="16"/>
      <c r="L127" s="15"/>
      <c r="M127" s="10"/>
      <c r="N127" s="10"/>
      <c r="O127" s="10"/>
      <c r="P127" s="10"/>
      <c r="Q127" s="10"/>
      <c r="R127" s="10"/>
      <c r="S127" s="10"/>
      <c r="T127" s="10"/>
      <c r="U127" s="10"/>
      <c r="X127" s="23"/>
      <c r="AA127" s="23"/>
      <c r="AB127" s="23"/>
    </row>
    <row r="128" spans="1:28" s="11" customFormat="1" x14ac:dyDescent="0.25">
      <c r="A128" s="12"/>
      <c r="B128" s="13"/>
      <c r="C128" s="13"/>
      <c r="D128" s="13"/>
      <c r="E128" s="13"/>
      <c r="F128" s="14"/>
      <c r="G128" s="14"/>
      <c r="H128" s="14"/>
      <c r="I128" s="14"/>
      <c r="J128" s="15"/>
      <c r="K128" s="16"/>
      <c r="L128" s="15"/>
      <c r="M128" s="10"/>
      <c r="N128" s="10"/>
      <c r="O128" s="10"/>
      <c r="P128" s="10"/>
      <c r="Q128" s="10"/>
      <c r="R128" s="10"/>
      <c r="S128" s="10"/>
      <c r="T128" s="10"/>
      <c r="U128" s="10"/>
      <c r="X128" s="23"/>
      <c r="AA128" s="23"/>
      <c r="AB128" s="23"/>
    </row>
    <row r="129" spans="1:28" s="11" customFormat="1" x14ac:dyDescent="0.25">
      <c r="A129" s="12"/>
      <c r="B129" s="13"/>
      <c r="C129" s="13"/>
      <c r="D129" s="13"/>
      <c r="E129" s="13"/>
      <c r="F129" s="14"/>
      <c r="G129" s="14"/>
      <c r="H129" s="14"/>
      <c r="I129" s="14"/>
      <c r="J129" s="15"/>
      <c r="K129" s="16"/>
      <c r="L129" s="15"/>
      <c r="M129" s="10"/>
      <c r="N129" s="10"/>
      <c r="O129" s="10"/>
      <c r="P129" s="10"/>
      <c r="Q129" s="10"/>
      <c r="R129" s="10"/>
      <c r="S129" s="10"/>
      <c r="T129" s="10"/>
      <c r="U129" s="10"/>
      <c r="X129" s="23"/>
      <c r="AA129" s="23"/>
      <c r="AB129" s="23"/>
    </row>
    <row r="130" spans="1:28" s="11" customFormat="1" x14ac:dyDescent="0.25">
      <c r="A130" s="12"/>
      <c r="B130" s="13"/>
      <c r="C130" s="13"/>
      <c r="D130" s="13"/>
      <c r="E130" s="13"/>
      <c r="F130" s="14"/>
      <c r="G130" s="14"/>
      <c r="H130" s="14"/>
      <c r="I130" s="14"/>
      <c r="J130" s="15"/>
      <c r="K130" s="16"/>
      <c r="L130" s="15"/>
      <c r="M130" s="10"/>
      <c r="N130" s="10"/>
      <c r="O130" s="10"/>
      <c r="P130" s="10"/>
      <c r="Q130" s="10"/>
      <c r="R130" s="10"/>
      <c r="S130" s="10"/>
      <c r="T130" s="10"/>
      <c r="U130" s="10"/>
      <c r="X130" s="23"/>
      <c r="AA130" s="23"/>
      <c r="AB130" s="23"/>
    </row>
    <row r="131" spans="1:28" s="11" customFormat="1" x14ac:dyDescent="0.25">
      <c r="A131" s="12"/>
      <c r="B131" s="13"/>
      <c r="C131" s="13"/>
      <c r="D131" s="13"/>
      <c r="E131" s="13"/>
      <c r="F131" s="14"/>
      <c r="G131" s="14"/>
      <c r="H131" s="14"/>
      <c r="I131" s="14"/>
      <c r="J131" s="15"/>
      <c r="K131" s="16"/>
      <c r="L131" s="15"/>
      <c r="M131" s="10"/>
      <c r="N131" s="10"/>
      <c r="O131" s="10"/>
      <c r="P131" s="10"/>
      <c r="Q131" s="10"/>
      <c r="R131" s="10"/>
      <c r="S131" s="10"/>
      <c r="T131" s="10"/>
      <c r="U131" s="10"/>
      <c r="X131" s="23"/>
      <c r="AA131" s="23"/>
      <c r="AB131" s="23"/>
    </row>
    <row r="132" spans="1:28" s="11" customFormat="1" x14ac:dyDescent="0.25">
      <c r="A132" s="12"/>
      <c r="B132" s="13"/>
      <c r="C132" s="13"/>
      <c r="D132" s="13"/>
      <c r="E132" s="13"/>
      <c r="F132" s="14"/>
      <c r="G132" s="14"/>
      <c r="H132" s="14"/>
      <c r="I132" s="14"/>
      <c r="J132" s="15"/>
      <c r="K132" s="16"/>
      <c r="L132" s="15"/>
      <c r="M132" s="10"/>
      <c r="N132" s="10"/>
      <c r="O132" s="10"/>
      <c r="P132" s="10"/>
      <c r="Q132" s="10"/>
      <c r="R132" s="10"/>
      <c r="S132" s="10"/>
      <c r="T132" s="10"/>
      <c r="U132" s="10"/>
      <c r="X132" s="23"/>
      <c r="AA132" s="23"/>
      <c r="AB132" s="23"/>
    </row>
    <row r="133" spans="1:28" s="11" customFormat="1" x14ac:dyDescent="0.25">
      <c r="A133" s="12"/>
      <c r="B133" s="13"/>
      <c r="C133" s="13"/>
      <c r="D133" s="13"/>
      <c r="E133" s="13"/>
      <c r="F133" s="14"/>
      <c r="G133" s="14"/>
      <c r="H133" s="14"/>
      <c r="I133" s="14"/>
      <c r="J133" s="15"/>
      <c r="K133" s="16"/>
      <c r="L133" s="15"/>
      <c r="M133" s="10"/>
      <c r="N133" s="10"/>
      <c r="O133" s="10"/>
      <c r="P133" s="10"/>
      <c r="Q133" s="10"/>
      <c r="R133" s="10"/>
      <c r="S133" s="10"/>
      <c r="T133" s="10"/>
      <c r="U133" s="10"/>
      <c r="X133" s="23"/>
      <c r="AA133" s="23"/>
      <c r="AB133" s="23"/>
    </row>
    <row r="134" spans="1:28" s="11" customFormat="1" x14ac:dyDescent="0.25">
      <c r="A134" s="12"/>
      <c r="B134" s="13"/>
      <c r="C134" s="13"/>
      <c r="D134" s="13"/>
      <c r="E134" s="13"/>
      <c r="F134" s="14"/>
      <c r="G134" s="14"/>
      <c r="H134" s="14"/>
      <c r="I134" s="14"/>
      <c r="J134" s="15"/>
      <c r="K134" s="16"/>
      <c r="L134" s="15"/>
      <c r="M134" s="10"/>
      <c r="N134" s="10"/>
      <c r="O134" s="10"/>
      <c r="P134" s="10"/>
      <c r="Q134" s="10"/>
      <c r="R134" s="10"/>
      <c r="S134" s="10"/>
      <c r="T134" s="10"/>
      <c r="U134" s="10"/>
      <c r="X134" s="23"/>
      <c r="AA134" s="23"/>
      <c r="AB134" s="23"/>
    </row>
    <row r="135" spans="1:28" s="11" customFormat="1" x14ac:dyDescent="0.25">
      <c r="A135" s="12"/>
      <c r="B135" s="13"/>
      <c r="C135" s="13"/>
      <c r="D135" s="13"/>
      <c r="E135" s="13"/>
      <c r="F135" s="14"/>
      <c r="G135" s="14"/>
      <c r="H135" s="14"/>
      <c r="I135" s="14"/>
      <c r="J135" s="15"/>
      <c r="K135" s="16"/>
      <c r="L135" s="15"/>
      <c r="M135" s="10"/>
      <c r="N135" s="10"/>
      <c r="O135" s="10"/>
      <c r="P135" s="10"/>
      <c r="Q135" s="10"/>
      <c r="R135" s="10"/>
      <c r="S135" s="10"/>
      <c r="T135" s="10"/>
      <c r="U135" s="10"/>
      <c r="X135" s="23"/>
      <c r="AA135" s="23"/>
      <c r="AB135" s="23"/>
    </row>
    <row r="136" spans="1:28" s="11" customFormat="1" x14ac:dyDescent="0.25">
      <c r="A136" s="12"/>
      <c r="B136" s="13"/>
      <c r="C136" s="13"/>
      <c r="D136" s="13"/>
      <c r="E136" s="13"/>
      <c r="F136" s="14"/>
      <c r="G136" s="14"/>
      <c r="H136" s="14"/>
      <c r="I136" s="14"/>
      <c r="J136" s="15"/>
      <c r="K136" s="16"/>
      <c r="L136" s="15"/>
      <c r="M136" s="10"/>
      <c r="N136" s="10"/>
      <c r="O136" s="10"/>
      <c r="P136" s="10"/>
      <c r="Q136" s="10"/>
      <c r="R136" s="10"/>
      <c r="S136" s="10"/>
      <c r="T136" s="10"/>
      <c r="U136" s="10"/>
      <c r="X136" s="23"/>
      <c r="AA136" s="23"/>
      <c r="AB136" s="23"/>
    </row>
    <row r="137" spans="1:28" s="11" customFormat="1" x14ac:dyDescent="0.25">
      <c r="A137" s="12"/>
      <c r="B137" s="13"/>
      <c r="C137" s="13"/>
      <c r="D137" s="13"/>
      <c r="E137" s="13"/>
      <c r="F137" s="14"/>
      <c r="G137" s="14"/>
      <c r="H137" s="14"/>
      <c r="I137" s="14"/>
      <c r="J137" s="15"/>
      <c r="K137" s="16"/>
      <c r="L137" s="15"/>
      <c r="M137" s="10"/>
      <c r="N137" s="10"/>
      <c r="O137" s="10"/>
      <c r="P137" s="10"/>
      <c r="Q137" s="10"/>
      <c r="R137" s="10"/>
      <c r="S137" s="10"/>
      <c r="T137" s="10"/>
      <c r="U137" s="10"/>
      <c r="X137" s="23"/>
      <c r="AA137" s="23"/>
      <c r="AB137" s="23"/>
    </row>
    <row r="138" spans="1:28" s="11" customFormat="1" x14ac:dyDescent="0.25">
      <c r="A138" s="12"/>
      <c r="B138" s="13"/>
      <c r="C138" s="13"/>
      <c r="D138" s="13"/>
      <c r="E138" s="13"/>
      <c r="F138" s="14"/>
      <c r="G138" s="14"/>
      <c r="H138" s="14"/>
      <c r="I138" s="14"/>
      <c r="J138" s="15"/>
      <c r="K138" s="16"/>
      <c r="L138" s="15"/>
      <c r="M138" s="10"/>
      <c r="N138" s="10"/>
      <c r="O138" s="10"/>
      <c r="P138" s="10"/>
      <c r="Q138" s="10"/>
      <c r="R138" s="10"/>
      <c r="S138" s="10"/>
      <c r="T138" s="10"/>
      <c r="U138" s="10"/>
      <c r="X138" s="23"/>
      <c r="AA138" s="23"/>
      <c r="AB138" s="23"/>
    </row>
    <row r="139" spans="1:28" s="11" customFormat="1" x14ac:dyDescent="0.25">
      <c r="A139" s="12"/>
      <c r="B139" s="13"/>
      <c r="C139" s="13"/>
      <c r="D139" s="13"/>
      <c r="E139" s="13"/>
      <c r="F139" s="14"/>
      <c r="G139" s="14"/>
      <c r="H139" s="14"/>
      <c r="I139" s="14"/>
      <c r="J139" s="15"/>
      <c r="K139" s="16"/>
      <c r="L139" s="15"/>
      <c r="M139" s="10"/>
      <c r="N139" s="10"/>
      <c r="O139" s="10"/>
      <c r="P139" s="10"/>
      <c r="Q139" s="10"/>
      <c r="R139" s="10"/>
      <c r="S139" s="10"/>
      <c r="T139" s="10"/>
      <c r="U139" s="10"/>
      <c r="X139" s="23"/>
      <c r="AA139" s="23"/>
      <c r="AB139" s="23"/>
    </row>
    <row r="140" spans="1:28" s="11" customFormat="1" x14ac:dyDescent="0.25">
      <c r="A140" s="12"/>
      <c r="B140" s="13"/>
      <c r="C140" s="13"/>
      <c r="D140" s="13"/>
      <c r="E140" s="13"/>
      <c r="F140" s="14"/>
      <c r="G140" s="14"/>
      <c r="H140" s="14"/>
      <c r="I140" s="14"/>
      <c r="J140" s="15"/>
      <c r="K140" s="16"/>
      <c r="L140" s="15"/>
      <c r="M140" s="10"/>
      <c r="N140" s="10"/>
      <c r="O140" s="10"/>
      <c r="P140" s="10"/>
      <c r="Q140" s="10"/>
      <c r="R140" s="10"/>
      <c r="S140" s="10"/>
      <c r="T140" s="10"/>
      <c r="U140" s="10"/>
      <c r="X140" s="23"/>
      <c r="AA140" s="23"/>
      <c r="AB140" s="23"/>
    </row>
    <row r="141" spans="1:28" s="11" customFormat="1" x14ac:dyDescent="0.25">
      <c r="A141" s="12"/>
      <c r="B141" s="13"/>
      <c r="C141" s="13"/>
      <c r="D141" s="13"/>
      <c r="E141" s="13"/>
      <c r="F141" s="14"/>
      <c r="G141" s="14"/>
      <c r="H141" s="14"/>
      <c r="I141" s="14"/>
      <c r="J141" s="15"/>
      <c r="K141" s="16"/>
      <c r="L141" s="15"/>
      <c r="M141" s="10"/>
      <c r="N141" s="10"/>
      <c r="O141" s="10"/>
      <c r="P141" s="10"/>
      <c r="Q141" s="10"/>
      <c r="R141" s="10"/>
      <c r="S141" s="10"/>
      <c r="T141" s="10"/>
      <c r="U141" s="10"/>
      <c r="X141" s="23"/>
      <c r="AA141" s="23"/>
      <c r="AB141" s="23"/>
    </row>
    <row r="142" spans="1:28" x14ac:dyDescent="0.25">
      <c r="A142" s="7"/>
      <c r="B142" s="6"/>
      <c r="C142" s="6"/>
      <c r="D142" s="19"/>
      <c r="E142" s="19"/>
      <c r="F142"/>
      <c r="G142"/>
      <c r="H142"/>
      <c r="I142"/>
      <c r="J142" s="5"/>
      <c r="K142" s="17"/>
      <c r="L142" s="5"/>
      <c r="M142" s="4"/>
      <c r="N142" s="4"/>
      <c r="O142" s="4"/>
      <c r="P142" s="4"/>
      <c r="Q142" s="4"/>
      <c r="R142" s="4"/>
      <c r="S142" s="4"/>
      <c r="T142" s="4"/>
      <c r="U142" s="4"/>
    </row>
    <row r="143" spans="1:28" x14ac:dyDescent="0.25">
      <c r="A143" s="7"/>
      <c r="B143" s="6"/>
      <c r="C143" s="6"/>
      <c r="D143" s="19"/>
      <c r="E143" s="19"/>
      <c r="F143"/>
      <c r="G143"/>
      <c r="H143"/>
      <c r="I143"/>
      <c r="J143" s="5"/>
      <c r="K143" s="17"/>
      <c r="L143" s="5"/>
      <c r="M143" s="4"/>
      <c r="N143" s="4"/>
      <c r="O143" s="4"/>
      <c r="P143" s="4"/>
      <c r="Q143" s="4"/>
      <c r="R143" s="4"/>
      <c r="S143" s="4"/>
      <c r="T143" s="4"/>
      <c r="U143" s="4"/>
    </row>
    <row r="144" spans="1:28" x14ac:dyDescent="0.25">
      <c r="A144" s="7"/>
      <c r="B144" s="6"/>
      <c r="C144" s="6"/>
      <c r="D144" s="19"/>
      <c r="E144" s="19"/>
      <c r="F144"/>
      <c r="G144"/>
      <c r="H144"/>
      <c r="I144"/>
      <c r="J144" s="5"/>
      <c r="K144" s="17"/>
      <c r="L144" s="5"/>
      <c r="M144" s="4"/>
      <c r="N144" s="4"/>
      <c r="O144" s="4"/>
      <c r="P144" s="4"/>
      <c r="Q144" s="4"/>
      <c r="R144" s="4"/>
      <c r="S144" s="4"/>
      <c r="T144" s="4"/>
      <c r="U144" s="4"/>
    </row>
    <row r="145" spans="1:21" x14ac:dyDescent="0.25">
      <c r="A145" s="7"/>
      <c r="B145" s="6"/>
      <c r="C145" s="6"/>
      <c r="D145" s="19"/>
      <c r="E145" s="19"/>
      <c r="F145"/>
      <c r="G145"/>
      <c r="H145"/>
      <c r="I145"/>
      <c r="J145" s="5"/>
      <c r="K145" s="17"/>
      <c r="L145" s="5"/>
      <c r="M145" s="4"/>
      <c r="N145" s="4"/>
      <c r="O145" s="4"/>
      <c r="P145" s="4"/>
      <c r="Q145" s="4"/>
      <c r="R145" s="4"/>
      <c r="S145" s="4"/>
      <c r="T145" s="4"/>
      <c r="U145" s="4"/>
    </row>
    <row r="146" spans="1:21" x14ac:dyDescent="0.25">
      <c r="A146" s="7"/>
      <c r="B146" s="6"/>
      <c r="C146" s="6"/>
      <c r="D146" s="19"/>
      <c r="E146" s="19"/>
      <c r="F146"/>
      <c r="G146"/>
      <c r="H146"/>
      <c r="I146"/>
      <c r="J146" s="5"/>
      <c r="K146" s="17"/>
      <c r="L146" s="5"/>
      <c r="M146" s="4"/>
      <c r="N146" s="4"/>
      <c r="O146" s="4"/>
      <c r="P146" s="4"/>
      <c r="Q146" s="4"/>
      <c r="R146" s="4"/>
      <c r="S146" s="4"/>
      <c r="T146" s="4"/>
      <c r="U146" s="4"/>
    </row>
    <row r="147" spans="1:21" x14ac:dyDescent="0.25">
      <c r="A147" s="7"/>
      <c r="B147" s="6"/>
      <c r="C147" s="6"/>
      <c r="D147" s="19"/>
      <c r="E147" s="19"/>
      <c r="F147"/>
      <c r="G147"/>
      <c r="H147"/>
      <c r="I147"/>
      <c r="J147" s="5"/>
      <c r="K147" s="17"/>
      <c r="L147" s="5"/>
      <c r="M147" s="4"/>
      <c r="N147" s="4"/>
      <c r="O147" s="4"/>
      <c r="P147" s="4"/>
      <c r="Q147" s="4"/>
      <c r="R147" s="4"/>
      <c r="S147" s="4"/>
      <c r="T147" s="4"/>
      <c r="U147" s="4"/>
    </row>
    <row r="148" spans="1:21" x14ac:dyDescent="0.25">
      <c r="A148" s="7"/>
      <c r="B148" s="6"/>
      <c r="C148" s="6"/>
      <c r="D148" s="19"/>
      <c r="E148" s="19"/>
      <c r="F148"/>
      <c r="G148"/>
      <c r="H148"/>
      <c r="I148"/>
      <c r="J148" s="5"/>
      <c r="K148" s="17"/>
      <c r="L148" s="5"/>
      <c r="M148" s="4"/>
      <c r="N148" s="4"/>
      <c r="O148" s="4"/>
      <c r="P148" s="4"/>
      <c r="Q148" s="4"/>
      <c r="R148" s="4"/>
      <c r="S148" s="4"/>
      <c r="T148" s="4"/>
      <c r="U148" s="4"/>
    </row>
    <row r="149" spans="1:21" x14ac:dyDescent="0.25">
      <c r="A149" s="7"/>
      <c r="B149" s="6"/>
      <c r="C149" s="6"/>
      <c r="D149" s="19"/>
      <c r="E149" s="19"/>
      <c r="F149"/>
      <c r="G149"/>
      <c r="H149"/>
      <c r="I149"/>
      <c r="J149" s="5"/>
      <c r="K149" s="17"/>
      <c r="L149" s="5"/>
      <c r="M149" s="4"/>
      <c r="N149" s="4"/>
      <c r="O149" s="4"/>
      <c r="P149" s="4"/>
      <c r="Q149" s="4"/>
      <c r="R149" s="4"/>
      <c r="S149" s="4"/>
      <c r="T149" s="4"/>
      <c r="U149" s="4"/>
    </row>
    <row r="150" spans="1:21" x14ac:dyDescent="0.25">
      <c r="A150" s="7"/>
      <c r="B150" s="6"/>
      <c r="C150" s="6"/>
      <c r="D150" s="19"/>
      <c r="E150" s="19"/>
      <c r="F150"/>
      <c r="G150"/>
      <c r="H150"/>
      <c r="I150"/>
      <c r="J150" s="5"/>
      <c r="K150" s="17"/>
      <c r="L150" s="5"/>
      <c r="M150" s="4"/>
      <c r="N150" s="4"/>
      <c r="O150" s="4"/>
      <c r="P150" s="4"/>
      <c r="Q150" s="4"/>
      <c r="R150" s="4"/>
      <c r="S150" s="4"/>
      <c r="T150" s="4"/>
      <c r="U150" s="4"/>
    </row>
    <row r="151" spans="1:21" x14ac:dyDescent="0.25">
      <c r="A151" s="7"/>
      <c r="B151" s="6"/>
      <c r="C151" s="6"/>
      <c r="D151" s="19"/>
      <c r="E151" s="19"/>
      <c r="F151"/>
      <c r="G151"/>
      <c r="H151"/>
      <c r="I151"/>
      <c r="J151" s="5"/>
      <c r="K151" s="17"/>
      <c r="L151" s="5"/>
      <c r="M151" s="4"/>
      <c r="N151" s="4"/>
      <c r="O151" s="4"/>
      <c r="P151" s="4"/>
      <c r="Q151" s="4"/>
      <c r="R151" s="4"/>
      <c r="S151" s="4"/>
      <c r="T151" s="4"/>
      <c r="U151" s="4"/>
    </row>
    <row r="152" spans="1:21" x14ac:dyDescent="0.25">
      <c r="A152" s="7"/>
      <c r="B152" s="6"/>
      <c r="C152" s="6"/>
      <c r="D152" s="19"/>
      <c r="E152" s="19"/>
      <c r="F152"/>
      <c r="G152"/>
      <c r="H152"/>
      <c r="I152"/>
      <c r="J152" s="5"/>
      <c r="K152" s="17"/>
      <c r="L152" s="5"/>
      <c r="M152" s="4"/>
      <c r="N152" s="4"/>
      <c r="O152" s="4"/>
      <c r="P152" s="4"/>
      <c r="Q152" s="4"/>
      <c r="R152" s="4"/>
      <c r="S152" s="4"/>
      <c r="T152" s="4"/>
      <c r="U152" s="4"/>
    </row>
    <row r="153" spans="1:21" x14ac:dyDescent="0.25">
      <c r="A153" s="7"/>
      <c r="B153" s="6"/>
      <c r="C153" s="6"/>
      <c r="D153" s="19"/>
      <c r="E153" s="19"/>
      <c r="F153"/>
      <c r="G153"/>
      <c r="H153"/>
      <c r="I153"/>
      <c r="J153" s="5"/>
      <c r="K153" s="17"/>
      <c r="L153" s="5"/>
      <c r="M153" s="4"/>
      <c r="N153" s="4"/>
      <c r="O153" s="4"/>
      <c r="P153" s="4"/>
      <c r="Q153" s="4"/>
      <c r="R153" s="4"/>
      <c r="S153" s="4"/>
      <c r="T153" s="4"/>
      <c r="U153" s="4"/>
    </row>
    <row r="154" spans="1:21" x14ac:dyDescent="0.25">
      <c r="A154" s="7"/>
      <c r="B154" s="6"/>
      <c r="C154" s="6"/>
      <c r="D154" s="19"/>
      <c r="E154" s="19"/>
      <c r="F154"/>
      <c r="G154"/>
      <c r="H154"/>
      <c r="I154"/>
      <c r="J154" s="5"/>
      <c r="K154" s="17"/>
      <c r="L154" s="5"/>
      <c r="M154" s="4"/>
      <c r="N154" s="4"/>
      <c r="O154" s="4"/>
      <c r="P154" s="4"/>
      <c r="Q154" s="4"/>
      <c r="R154" s="4"/>
      <c r="S154" s="4"/>
      <c r="T154" s="4"/>
      <c r="U154" s="4"/>
    </row>
    <row r="155" spans="1:21" x14ac:dyDescent="0.25">
      <c r="A155" s="7"/>
      <c r="B155" s="6"/>
      <c r="C155" s="6"/>
      <c r="D155" s="19"/>
      <c r="E155" s="19"/>
      <c r="F155"/>
      <c r="G155"/>
      <c r="H155"/>
      <c r="I155"/>
      <c r="J155" s="5"/>
      <c r="K155" s="17"/>
      <c r="L155" s="5"/>
      <c r="M155" s="4"/>
      <c r="N155" s="4"/>
      <c r="O155" s="4"/>
      <c r="P155" s="4"/>
      <c r="Q155" s="4"/>
      <c r="R155" s="4"/>
      <c r="S155" s="4"/>
      <c r="T155" s="4"/>
      <c r="U155" s="4"/>
    </row>
    <row r="156" spans="1:21" x14ac:dyDescent="0.25">
      <c r="A156" s="7"/>
      <c r="B156" s="6"/>
      <c r="C156" s="6"/>
      <c r="D156" s="19"/>
      <c r="E156" s="19"/>
      <c r="F156"/>
      <c r="G156"/>
      <c r="H156"/>
      <c r="I156"/>
      <c r="J156" s="5"/>
      <c r="K156" s="17"/>
      <c r="L156" s="5"/>
      <c r="M156" s="4"/>
      <c r="N156" s="4"/>
      <c r="O156" s="4"/>
      <c r="P156" s="4"/>
      <c r="Q156" s="4"/>
      <c r="R156" s="4"/>
      <c r="S156" s="4"/>
      <c r="T156" s="4"/>
      <c r="U156" s="4"/>
    </row>
    <row r="157" spans="1:21" x14ac:dyDescent="0.25">
      <c r="A157" s="7"/>
      <c r="B157" s="6"/>
      <c r="C157" s="6"/>
      <c r="D157" s="19"/>
      <c r="E157" s="19"/>
      <c r="F157"/>
      <c r="G157"/>
      <c r="H157"/>
      <c r="I157"/>
      <c r="J157" s="5"/>
      <c r="K157" s="17"/>
      <c r="L157" s="5"/>
      <c r="M157" s="4"/>
      <c r="N157" s="4"/>
      <c r="O157" s="4"/>
      <c r="P157" s="4"/>
      <c r="Q157" s="4"/>
      <c r="R157" s="4"/>
      <c r="S157" s="4"/>
      <c r="T157" s="4"/>
      <c r="U157" s="4"/>
    </row>
    <row r="158" spans="1:21" x14ac:dyDescent="0.25">
      <c r="A158" s="7"/>
      <c r="B158" s="6"/>
      <c r="C158" s="6"/>
      <c r="D158" s="19"/>
      <c r="E158" s="19"/>
      <c r="F158"/>
      <c r="G158"/>
      <c r="H158"/>
      <c r="I158"/>
      <c r="J158" s="5"/>
      <c r="K158" s="17"/>
      <c r="L158" s="5"/>
      <c r="M158" s="4"/>
      <c r="N158" s="4"/>
      <c r="O158" s="4"/>
      <c r="P158" s="4"/>
      <c r="Q158" s="4"/>
      <c r="R158" s="4"/>
      <c r="S158" s="4"/>
      <c r="T158" s="4"/>
      <c r="U158" s="4"/>
    </row>
    <row r="159" spans="1:21" x14ac:dyDescent="0.25">
      <c r="A159" s="7"/>
      <c r="B159" s="6"/>
      <c r="C159" s="6"/>
      <c r="D159" s="19"/>
      <c r="E159" s="19"/>
      <c r="F159"/>
      <c r="G159"/>
      <c r="H159"/>
      <c r="I159"/>
      <c r="J159" s="5"/>
      <c r="K159" s="17"/>
      <c r="L159" s="5"/>
      <c r="M159" s="4"/>
      <c r="N159" s="4"/>
      <c r="O159" s="4"/>
      <c r="P159" s="4"/>
      <c r="Q159" s="4"/>
      <c r="R159" s="4"/>
      <c r="S159" s="4"/>
      <c r="T159" s="4"/>
      <c r="U159" s="4"/>
    </row>
    <row r="160" spans="1:21" x14ac:dyDescent="0.25">
      <c r="A160" s="7"/>
      <c r="B160" s="6"/>
      <c r="C160" s="6"/>
      <c r="D160" s="19"/>
      <c r="E160" s="19"/>
      <c r="F160"/>
      <c r="G160"/>
      <c r="H160"/>
      <c r="I160"/>
      <c r="J160" s="5"/>
      <c r="K160" s="17"/>
      <c r="L160" s="5"/>
      <c r="M160" s="4"/>
      <c r="N160" s="4"/>
      <c r="O160" s="4"/>
      <c r="P160" s="4"/>
      <c r="Q160" s="4"/>
      <c r="R160" s="4"/>
      <c r="S160" s="4"/>
      <c r="T160" s="4"/>
      <c r="U160" s="4"/>
    </row>
    <row r="161" spans="1:21" x14ac:dyDescent="0.25">
      <c r="A161" s="7"/>
      <c r="B161" s="6"/>
      <c r="C161" s="6"/>
      <c r="D161" s="19"/>
      <c r="E161" s="19"/>
      <c r="F161"/>
      <c r="G161"/>
      <c r="H161"/>
      <c r="I161"/>
      <c r="J161" s="5"/>
      <c r="K161" s="17"/>
      <c r="L161" s="5"/>
      <c r="M161" s="4"/>
      <c r="N161" s="4"/>
      <c r="O161" s="4"/>
      <c r="P161" s="4"/>
      <c r="Q161" s="4"/>
      <c r="R161" s="4"/>
      <c r="S161" s="4"/>
      <c r="T161" s="4"/>
      <c r="U161" s="4"/>
    </row>
    <row r="162" spans="1:21" x14ac:dyDescent="0.25">
      <c r="A162" s="7"/>
      <c r="B162" s="6"/>
      <c r="C162" s="6"/>
      <c r="D162" s="19"/>
      <c r="E162" s="19"/>
      <c r="F162"/>
      <c r="G162"/>
      <c r="H162"/>
      <c r="I162"/>
      <c r="J162" s="5"/>
      <c r="K162" s="17"/>
      <c r="L162" s="5"/>
      <c r="M162" s="4"/>
      <c r="N162" s="4"/>
      <c r="O162" s="4"/>
      <c r="P162" s="4"/>
      <c r="Q162" s="4"/>
      <c r="R162" s="4"/>
      <c r="S162" s="4"/>
      <c r="T162" s="4"/>
      <c r="U162" s="4"/>
    </row>
    <row r="163" spans="1:21" x14ac:dyDescent="0.25">
      <c r="A163" s="7"/>
      <c r="B163" s="6"/>
      <c r="C163" s="6"/>
      <c r="D163" s="19"/>
      <c r="E163" s="19"/>
      <c r="F163"/>
      <c r="G163"/>
      <c r="H163"/>
      <c r="I163"/>
      <c r="J163" s="5"/>
      <c r="K163" s="17"/>
      <c r="L163" s="5"/>
      <c r="M163" s="4"/>
      <c r="N163" s="4"/>
      <c r="O163" s="4"/>
      <c r="P163" s="4"/>
      <c r="Q163" s="4"/>
      <c r="R163" s="4"/>
      <c r="S163" s="4"/>
      <c r="T163" s="4"/>
      <c r="U163" s="4"/>
    </row>
    <row r="164" spans="1:21" x14ac:dyDescent="0.25">
      <c r="A164" s="7"/>
      <c r="B164" s="6"/>
      <c r="C164" s="6"/>
      <c r="D164" s="19"/>
      <c r="E164" s="19"/>
      <c r="F164"/>
      <c r="G164"/>
      <c r="H164"/>
      <c r="I164"/>
      <c r="J164" s="5"/>
      <c r="K164" s="17"/>
      <c r="L164" s="5"/>
      <c r="M164" s="4"/>
      <c r="N164" s="4"/>
      <c r="O164" s="4"/>
      <c r="P164" s="4"/>
      <c r="Q164" s="4"/>
      <c r="R164" s="4"/>
      <c r="S164" s="4"/>
      <c r="T164" s="4"/>
      <c r="U164" s="4"/>
    </row>
    <row r="165" spans="1:21" x14ac:dyDescent="0.25">
      <c r="A165" s="7"/>
      <c r="B165" s="6"/>
      <c r="C165" s="6"/>
      <c r="D165" s="19"/>
      <c r="E165" s="19"/>
      <c r="F165"/>
      <c r="G165"/>
      <c r="H165"/>
      <c r="I165"/>
      <c r="J165" s="5"/>
      <c r="K165" s="17"/>
      <c r="L165" s="5"/>
      <c r="M165" s="4"/>
      <c r="N165" s="4"/>
      <c r="O165" s="4"/>
      <c r="P165" s="4"/>
      <c r="Q165" s="4"/>
      <c r="R165" s="4"/>
      <c r="S165" s="4"/>
      <c r="T165" s="4"/>
      <c r="U165" s="4"/>
    </row>
    <row r="166" spans="1:21" x14ac:dyDescent="0.25">
      <c r="A166" s="7"/>
      <c r="B166" s="6"/>
      <c r="C166" s="6"/>
      <c r="D166" s="19"/>
      <c r="E166" s="19"/>
      <c r="F166"/>
      <c r="G166"/>
      <c r="H166"/>
      <c r="I166"/>
      <c r="J166" s="5"/>
      <c r="K166" s="17"/>
      <c r="L166" s="5"/>
      <c r="M166" s="4"/>
      <c r="N166" s="4"/>
      <c r="O166" s="4"/>
      <c r="P166" s="4"/>
      <c r="Q166" s="4"/>
      <c r="R166" s="4"/>
      <c r="S166" s="4"/>
      <c r="T166" s="4"/>
      <c r="U166" s="4"/>
    </row>
    <row r="167" spans="1:21" x14ac:dyDescent="0.25">
      <c r="A167" s="7"/>
      <c r="B167" s="6"/>
      <c r="C167" s="6"/>
      <c r="D167" s="19"/>
      <c r="E167" s="19"/>
      <c r="F167"/>
      <c r="G167"/>
      <c r="H167"/>
      <c r="I167"/>
      <c r="J167" s="5"/>
      <c r="K167" s="17"/>
      <c r="L167" s="5"/>
      <c r="M167" s="4"/>
      <c r="N167" s="4"/>
      <c r="O167" s="4"/>
      <c r="P167" s="4"/>
      <c r="Q167" s="4"/>
      <c r="R167" s="4"/>
      <c r="S167" s="4"/>
      <c r="T167" s="4"/>
      <c r="U167" s="4"/>
    </row>
    <row r="168" spans="1:21" x14ac:dyDescent="0.25">
      <c r="A168" s="7"/>
      <c r="B168" s="6"/>
      <c r="C168" s="6"/>
      <c r="D168" s="19"/>
      <c r="E168" s="19"/>
      <c r="F168"/>
      <c r="G168"/>
      <c r="H168"/>
      <c r="I168"/>
      <c r="J168" s="5"/>
      <c r="K168" s="17"/>
      <c r="L168" s="5"/>
      <c r="M168" s="4"/>
      <c r="N168" s="4"/>
      <c r="O168" s="4"/>
      <c r="P168" s="4"/>
      <c r="Q168" s="4"/>
      <c r="R168" s="4"/>
      <c r="S168" s="4"/>
      <c r="T168" s="4"/>
      <c r="U168" s="4"/>
    </row>
    <row r="169" spans="1:21" x14ac:dyDescent="0.25">
      <c r="A169" s="7"/>
      <c r="B169" s="6"/>
      <c r="C169" s="6"/>
      <c r="D169" s="19"/>
      <c r="E169" s="19"/>
      <c r="F169"/>
      <c r="G169"/>
      <c r="H169"/>
      <c r="I169"/>
      <c r="J169" s="5"/>
      <c r="K169" s="17"/>
      <c r="L169" s="5"/>
      <c r="M169" s="4"/>
      <c r="N169" s="4"/>
      <c r="O169" s="4"/>
      <c r="P169" s="4"/>
      <c r="Q169" s="4"/>
      <c r="R169" s="4"/>
      <c r="S169" s="4"/>
      <c r="T169" s="4"/>
      <c r="U169" s="4"/>
    </row>
    <row r="170" spans="1:21" x14ac:dyDescent="0.25">
      <c r="A170" s="7"/>
      <c r="B170" s="6"/>
      <c r="C170" s="6"/>
      <c r="D170" s="19"/>
      <c r="E170" s="19"/>
      <c r="F170"/>
      <c r="G170"/>
      <c r="H170"/>
      <c r="I170"/>
      <c r="J170" s="5"/>
      <c r="K170" s="17"/>
      <c r="L170" s="5"/>
      <c r="M170" s="4"/>
      <c r="N170" s="4"/>
      <c r="O170" s="4"/>
      <c r="P170" s="4"/>
      <c r="Q170" s="4"/>
      <c r="R170" s="4"/>
      <c r="S170" s="4"/>
      <c r="T170" s="4"/>
      <c r="U170" s="4"/>
    </row>
    <row r="171" spans="1:21" x14ac:dyDescent="0.25">
      <c r="A171" s="7"/>
      <c r="B171" s="6"/>
      <c r="C171" s="6"/>
      <c r="D171" s="19"/>
      <c r="E171" s="19"/>
      <c r="F171"/>
      <c r="G171"/>
      <c r="H171"/>
      <c r="I171"/>
      <c r="J171" s="5"/>
      <c r="K171" s="17"/>
      <c r="L171" s="5"/>
      <c r="M171" s="4"/>
      <c r="N171" s="4"/>
      <c r="O171" s="4"/>
      <c r="P171" s="4"/>
      <c r="Q171" s="4"/>
      <c r="R171" s="4"/>
      <c r="S171" s="4"/>
      <c r="T171" s="4"/>
      <c r="U171" s="4"/>
    </row>
    <row r="172" spans="1:21" x14ac:dyDescent="0.25">
      <c r="A172" s="7"/>
      <c r="B172" s="6"/>
      <c r="C172" s="6"/>
      <c r="D172" s="19"/>
      <c r="E172" s="19"/>
      <c r="F172"/>
      <c r="G172"/>
      <c r="H172"/>
      <c r="I172"/>
      <c r="J172" s="5"/>
      <c r="K172" s="17"/>
      <c r="L172" s="5"/>
      <c r="M172" s="4"/>
      <c r="N172" s="4"/>
      <c r="O172" s="4"/>
      <c r="P172" s="4"/>
      <c r="Q172" s="4"/>
      <c r="R172" s="4"/>
      <c r="S172" s="4"/>
      <c r="T172" s="4"/>
      <c r="U172" s="4"/>
    </row>
    <row r="173" spans="1:21" x14ac:dyDescent="0.25">
      <c r="A173" s="7"/>
      <c r="B173" s="6"/>
      <c r="C173" s="6"/>
      <c r="D173" s="19"/>
      <c r="E173" s="19"/>
      <c r="F173"/>
      <c r="G173"/>
      <c r="H173"/>
      <c r="I173"/>
      <c r="J173" s="5"/>
      <c r="K173" s="17"/>
      <c r="L173" s="5"/>
      <c r="M173" s="4"/>
      <c r="N173" s="4"/>
      <c r="O173" s="4"/>
      <c r="P173" s="4"/>
      <c r="Q173" s="4"/>
      <c r="R173" s="4"/>
      <c r="S173" s="4"/>
      <c r="T173" s="4"/>
      <c r="U173" s="4"/>
    </row>
    <row r="174" spans="1:21" x14ac:dyDescent="0.25">
      <c r="A174" s="7"/>
      <c r="B174" s="6"/>
      <c r="C174" s="6"/>
      <c r="D174" s="19"/>
      <c r="E174" s="19"/>
      <c r="F174"/>
      <c r="G174"/>
      <c r="H174"/>
      <c r="I174"/>
      <c r="J174" s="5"/>
      <c r="K174" s="17"/>
      <c r="L174" s="5"/>
      <c r="M174" s="4"/>
      <c r="N174" s="4"/>
      <c r="O174" s="4"/>
      <c r="P174" s="4"/>
      <c r="Q174" s="4"/>
      <c r="R174" s="4"/>
      <c r="S174" s="4"/>
      <c r="T174" s="4"/>
      <c r="U174" s="4"/>
    </row>
    <row r="175" spans="1:21" x14ac:dyDescent="0.25">
      <c r="A175" s="7"/>
      <c r="B175" s="6"/>
      <c r="C175" s="6"/>
      <c r="D175" s="19"/>
      <c r="E175" s="19"/>
      <c r="F175"/>
      <c r="G175"/>
      <c r="H175"/>
      <c r="I175"/>
      <c r="J175" s="5"/>
      <c r="K175" s="17"/>
      <c r="L175" s="5"/>
      <c r="M175" s="4"/>
      <c r="N175" s="4"/>
      <c r="O175" s="4"/>
      <c r="P175" s="4"/>
      <c r="Q175" s="4"/>
      <c r="R175" s="4"/>
      <c r="S175" s="4"/>
      <c r="T175" s="4"/>
      <c r="U175" s="4"/>
    </row>
    <row r="176" spans="1:21" x14ac:dyDescent="0.25">
      <c r="A176" s="7"/>
      <c r="B176" s="6"/>
      <c r="C176" s="6"/>
      <c r="D176" s="19"/>
      <c r="E176" s="19"/>
      <c r="F176"/>
      <c r="G176"/>
      <c r="H176"/>
      <c r="I176"/>
      <c r="J176" s="5"/>
      <c r="K176" s="17"/>
      <c r="L176" s="5"/>
      <c r="M176" s="4"/>
      <c r="N176" s="4"/>
      <c r="O176" s="4"/>
      <c r="P176" s="4"/>
      <c r="Q176" s="4"/>
      <c r="R176" s="4"/>
      <c r="S176" s="4"/>
      <c r="T176" s="4"/>
      <c r="U176" s="4"/>
    </row>
    <row r="177" spans="1:21" x14ac:dyDescent="0.25">
      <c r="A177" s="7"/>
      <c r="B177" s="6"/>
      <c r="C177" s="6"/>
      <c r="D177" s="19"/>
      <c r="E177" s="19"/>
      <c r="F177"/>
      <c r="G177"/>
      <c r="H177"/>
      <c r="I177"/>
      <c r="J177" s="5"/>
      <c r="K177" s="17"/>
      <c r="L177" s="5"/>
      <c r="M177" s="4"/>
      <c r="N177" s="4"/>
      <c r="O177" s="4"/>
      <c r="P177" s="4"/>
      <c r="Q177" s="4"/>
      <c r="R177" s="4"/>
      <c r="S177" s="4"/>
      <c r="T177" s="4"/>
      <c r="U177" s="4"/>
    </row>
    <row r="178" spans="1:21" x14ac:dyDescent="0.25">
      <c r="A178" s="7"/>
      <c r="B178" s="6"/>
      <c r="C178" s="6"/>
      <c r="D178" s="19"/>
      <c r="E178" s="19"/>
      <c r="F178"/>
      <c r="G178"/>
      <c r="H178"/>
      <c r="I178"/>
      <c r="J178" s="5"/>
      <c r="K178" s="17"/>
      <c r="L178" s="5"/>
      <c r="M178" s="4"/>
      <c r="N178" s="4"/>
      <c r="O178" s="4"/>
      <c r="P178" s="4"/>
      <c r="Q178" s="4"/>
      <c r="R178" s="4"/>
      <c r="S178" s="4"/>
      <c r="T178" s="4"/>
      <c r="U178" s="4"/>
    </row>
    <row r="179" spans="1:21" x14ac:dyDescent="0.25">
      <c r="A179" s="7"/>
      <c r="B179" s="6"/>
      <c r="C179" s="6"/>
      <c r="D179" s="19"/>
      <c r="E179" s="19"/>
      <c r="F179"/>
      <c r="G179"/>
      <c r="H179"/>
      <c r="I179"/>
      <c r="J179" s="5"/>
      <c r="K179" s="17"/>
      <c r="L179" s="5"/>
      <c r="M179" s="4"/>
      <c r="N179" s="4"/>
      <c r="O179" s="4"/>
      <c r="P179" s="4"/>
      <c r="Q179" s="4"/>
      <c r="R179" s="4"/>
      <c r="S179" s="4"/>
      <c r="T179" s="4"/>
      <c r="U179" s="4"/>
    </row>
    <row r="180" spans="1:21" x14ac:dyDescent="0.25">
      <c r="A180" s="7"/>
      <c r="B180" s="6"/>
      <c r="C180" s="6"/>
      <c r="D180" s="19"/>
      <c r="E180" s="19"/>
      <c r="F180"/>
      <c r="G180"/>
      <c r="H180"/>
      <c r="I180"/>
      <c r="J180" s="5"/>
      <c r="K180" s="17"/>
      <c r="L180" s="5"/>
      <c r="M180" s="4"/>
      <c r="N180" s="4"/>
      <c r="O180" s="4"/>
      <c r="P180" s="4"/>
      <c r="Q180" s="4"/>
      <c r="R180" s="4"/>
      <c r="S180" s="4"/>
      <c r="T180" s="4"/>
      <c r="U180" s="4"/>
    </row>
    <row r="181" spans="1:21" x14ac:dyDescent="0.25">
      <c r="A181" s="7"/>
      <c r="B181" s="6"/>
      <c r="C181" s="6"/>
      <c r="D181" s="19"/>
      <c r="E181" s="19"/>
      <c r="F181"/>
      <c r="G181"/>
      <c r="H181"/>
      <c r="I181"/>
      <c r="J181" s="5"/>
      <c r="K181" s="17"/>
      <c r="L181" s="5"/>
      <c r="M181" s="4"/>
      <c r="N181" s="4"/>
      <c r="O181" s="4"/>
      <c r="P181" s="4"/>
      <c r="Q181" s="4"/>
      <c r="R181" s="4"/>
      <c r="S181" s="4"/>
      <c r="T181" s="4"/>
      <c r="U181" s="4"/>
    </row>
    <row r="182" spans="1:21" x14ac:dyDescent="0.25">
      <c r="A182" s="7"/>
      <c r="B182" s="6"/>
      <c r="C182" s="6"/>
      <c r="D182" s="19"/>
      <c r="E182" s="19"/>
      <c r="F182"/>
      <c r="G182"/>
      <c r="H182"/>
      <c r="I182"/>
      <c r="J182" s="5"/>
      <c r="K182" s="17"/>
      <c r="L182" s="5"/>
      <c r="M182" s="4"/>
      <c r="N182" s="4"/>
      <c r="O182" s="4"/>
      <c r="P182" s="4"/>
      <c r="Q182" s="4"/>
      <c r="R182" s="4"/>
      <c r="S182" s="4"/>
      <c r="T182" s="4"/>
      <c r="U182" s="4"/>
    </row>
    <row r="183" spans="1:21" x14ac:dyDescent="0.25">
      <c r="A183" s="7"/>
      <c r="B183" s="6"/>
      <c r="C183" s="6"/>
      <c r="D183" s="19"/>
      <c r="E183" s="19"/>
      <c r="F183"/>
      <c r="G183"/>
      <c r="H183"/>
      <c r="I183"/>
      <c r="J183" s="5"/>
      <c r="K183" s="17"/>
      <c r="L183" s="5"/>
      <c r="M183" s="4"/>
      <c r="N183" s="4"/>
      <c r="O183" s="4"/>
      <c r="P183" s="4"/>
      <c r="Q183" s="4"/>
      <c r="R183" s="4"/>
      <c r="S183" s="4"/>
      <c r="T183" s="4"/>
      <c r="U183" s="4"/>
    </row>
    <row r="184" spans="1:21" x14ac:dyDescent="0.25">
      <c r="A184" s="7"/>
      <c r="B184" s="6"/>
      <c r="C184" s="6"/>
      <c r="D184" s="19"/>
      <c r="E184" s="19"/>
      <c r="F184"/>
      <c r="G184"/>
      <c r="H184"/>
      <c r="I184"/>
      <c r="J184" s="5"/>
      <c r="K184" s="17"/>
      <c r="L184" s="5"/>
      <c r="M184" s="4"/>
      <c r="N184" s="4"/>
      <c r="O184" s="4"/>
      <c r="P184" s="4"/>
      <c r="Q184" s="4"/>
      <c r="R184" s="4"/>
      <c r="S184" s="4"/>
      <c r="T184" s="4"/>
      <c r="U184" s="4"/>
    </row>
    <row r="185" spans="1:21" x14ac:dyDescent="0.25">
      <c r="A185" s="7"/>
      <c r="B185" s="6"/>
      <c r="C185" s="6"/>
      <c r="D185" s="19"/>
      <c r="E185" s="19"/>
      <c r="F185"/>
      <c r="G185"/>
      <c r="H185"/>
      <c r="I185"/>
      <c r="J185" s="5"/>
      <c r="K185" s="17"/>
      <c r="L185" s="5"/>
      <c r="M185" s="4"/>
      <c r="N185" s="4"/>
      <c r="O185" s="4"/>
      <c r="P185" s="4"/>
      <c r="Q185" s="4"/>
      <c r="R185" s="4"/>
      <c r="S185" s="4"/>
      <c r="T185" s="4"/>
      <c r="U185" s="4"/>
    </row>
    <row r="186" spans="1:21" x14ac:dyDescent="0.25">
      <c r="A186" s="7"/>
      <c r="B186" s="6"/>
      <c r="C186" s="6"/>
      <c r="D186" s="19"/>
      <c r="E186" s="19"/>
      <c r="F186"/>
      <c r="G186"/>
      <c r="H186"/>
      <c r="I186"/>
      <c r="J186" s="5"/>
      <c r="K186" s="17"/>
      <c r="L186" s="5"/>
      <c r="M186" s="4"/>
      <c r="N186" s="4"/>
      <c r="O186" s="4"/>
      <c r="P186" s="4"/>
      <c r="Q186" s="4"/>
      <c r="R186" s="4"/>
      <c r="S186" s="4"/>
      <c r="T186" s="4"/>
      <c r="U186" s="4"/>
    </row>
    <row r="187" spans="1:21" x14ac:dyDescent="0.25">
      <c r="A187" s="7"/>
      <c r="B187" s="6"/>
      <c r="C187" s="6"/>
      <c r="D187" s="19"/>
      <c r="E187" s="19"/>
      <c r="F187"/>
      <c r="G187"/>
      <c r="H187"/>
      <c r="I187"/>
      <c r="J187" s="5"/>
      <c r="K187" s="17"/>
      <c r="L187" s="5"/>
      <c r="M187" s="4"/>
      <c r="N187" s="4"/>
      <c r="O187" s="4"/>
      <c r="P187" s="4"/>
      <c r="Q187" s="4"/>
      <c r="R187" s="4"/>
      <c r="S187" s="4"/>
      <c r="T187" s="4"/>
      <c r="U187" s="4"/>
    </row>
    <row r="188" spans="1:21" x14ac:dyDescent="0.25">
      <c r="A188" s="7"/>
      <c r="B188" s="6"/>
      <c r="C188" s="6"/>
      <c r="D188" s="19"/>
      <c r="E188" s="19"/>
      <c r="F188"/>
      <c r="G188"/>
      <c r="H188"/>
      <c r="I188"/>
      <c r="J188" s="5"/>
      <c r="K188" s="17"/>
      <c r="L188" s="5"/>
      <c r="M188" s="4"/>
      <c r="N188" s="4"/>
      <c r="O188" s="4"/>
      <c r="P188" s="4"/>
      <c r="Q188" s="4"/>
      <c r="R188" s="4"/>
      <c r="S188" s="4"/>
      <c r="T188" s="4"/>
      <c r="U188" s="4"/>
    </row>
    <row r="189" spans="1:21" x14ac:dyDescent="0.25">
      <c r="A189" s="7"/>
      <c r="B189" s="6"/>
      <c r="C189" s="6"/>
      <c r="D189" s="19"/>
      <c r="E189" s="19"/>
      <c r="F189"/>
      <c r="G189"/>
      <c r="H189"/>
      <c r="I189"/>
      <c r="J189" s="5"/>
      <c r="K189" s="17"/>
      <c r="L189" s="5"/>
      <c r="M189" s="4"/>
      <c r="N189" s="4"/>
      <c r="O189" s="4"/>
      <c r="P189" s="4"/>
      <c r="Q189" s="4"/>
      <c r="R189" s="4"/>
      <c r="S189" s="4"/>
      <c r="T189" s="4"/>
      <c r="U189" s="4"/>
    </row>
    <row r="190" spans="1:21" x14ac:dyDescent="0.25">
      <c r="A190" s="7"/>
      <c r="B190" s="6"/>
      <c r="C190" s="6"/>
      <c r="D190" s="19"/>
      <c r="E190" s="19"/>
      <c r="F190"/>
      <c r="G190"/>
      <c r="H190"/>
      <c r="I190"/>
      <c r="J190" s="5"/>
      <c r="K190" s="17"/>
      <c r="L190" s="5"/>
      <c r="M190" s="4"/>
      <c r="N190" s="4"/>
      <c r="O190" s="4"/>
      <c r="P190" s="4"/>
      <c r="Q190" s="4"/>
      <c r="R190" s="4"/>
      <c r="S190" s="4"/>
      <c r="T190" s="4"/>
      <c r="U190" s="4"/>
    </row>
    <row r="191" spans="1:21" x14ac:dyDescent="0.25">
      <c r="A191" s="7"/>
      <c r="B191" s="6"/>
      <c r="C191" s="6"/>
      <c r="D191" s="19"/>
      <c r="E191" s="19"/>
      <c r="F191"/>
      <c r="G191"/>
      <c r="H191"/>
      <c r="I191"/>
      <c r="J191" s="5"/>
      <c r="K191" s="17"/>
      <c r="L191" s="5"/>
      <c r="M191" s="4"/>
      <c r="N191" s="4"/>
      <c r="O191" s="4"/>
      <c r="P191" s="4"/>
      <c r="Q191" s="4"/>
      <c r="R191" s="4"/>
      <c r="S191" s="4"/>
      <c r="T191" s="4"/>
      <c r="U191" s="4"/>
    </row>
    <row r="192" spans="1:21" x14ac:dyDescent="0.25">
      <c r="A192" s="7"/>
      <c r="B192" s="6"/>
      <c r="C192" s="6"/>
      <c r="D192" s="19"/>
      <c r="E192" s="19"/>
      <c r="F192"/>
      <c r="G192"/>
      <c r="H192"/>
      <c r="I192"/>
      <c r="J192" s="5"/>
      <c r="K192" s="17"/>
      <c r="L192" s="5"/>
      <c r="M192" s="4"/>
      <c r="N192" s="4"/>
      <c r="O192" s="4"/>
      <c r="P192" s="4"/>
      <c r="Q192" s="4"/>
      <c r="R192" s="4"/>
      <c r="S192" s="4"/>
      <c r="T192" s="4"/>
      <c r="U192" s="4"/>
    </row>
    <row r="193" spans="1:21" x14ac:dyDescent="0.25">
      <c r="A193" s="7"/>
      <c r="B193" s="6"/>
      <c r="C193" s="6"/>
      <c r="D193" s="19"/>
      <c r="E193" s="19"/>
      <c r="F193"/>
      <c r="G193"/>
      <c r="H193"/>
      <c r="I193"/>
      <c r="J193" s="5"/>
      <c r="K193" s="17"/>
      <c r="L193" s="5"/>
      <c r="M193" s="4"/>
      <c r="N193" s="4"/>
      <c r="O193" s="4"/>
      <c r="P193" s="4"/>
      <c r="Q193" s="4"/>
      <c r="R193" s="4"/>
      <c r="S193" s="4"/>
      <c r="T193" s="4"/>
      <c r="U193" s="4"/>
    </row>
    <row r="194" spans="1:21" x14ac:dyDescent="0.25">
      <c r="A194" s="7"/>
      <c r="B194" s="6"/>
      <c r="C194" s="6"/>
      <c r="D194" s="19"/>
      <c r="E194" s="19"/>
      <c r="F194"/>
      <c r="G194"/>
      <c r="H194"/>
      <c r="I194"/>
      <c r="J194" s="5"/>
      <c r="K194" s="17"/>
      <c r="L194" s="5"/>
      <c r="M194" s="4"/>
      <c r="N194" s="4"/>
      <c r="O194" s="4"/>
      <c r="P194" s="4"/>
      <c r="Q194" s="4"/>
      <c r="R194" s="4"/>
      <c r="S194" s="4"/>
      <c r="T194" s="4"/>
      <c r="U194" s="4"/>
    </row>
    <row r="195" spans="1:21" x14ac:dyDescent="0.25">
      <c r="A195" s="7"/>
      <c r="B195" s="6"/>
      <c r="C195" s="6"/>
      <c r="D195" s="19"/>
      <c r="E195" s="19"/>
      <c r="F195"/>
      <c r="G195"/>
      <c r="H195"/>
      <c r="I195"/>
      <c r="J195" s="5"/>
      <c r="K195" s="17"/>
      <c r="L195" s="5"/>
      <c r="M195" s="4"/>
      <c r="N195" s="4"/>
      <c r="O195" s="4"/>
      <c r="P195" s="4"/>
      <c r="Q195" s="4"/>
      <c r="R195" s="4"/>
      <c r="S195" s="4"/>
      <c r="T195" s="4"/>
      <c r="U195" s="4"/>
    </row>
    <row r="196" spans="1:21" x14ac:dyDescent="0.25">
      <c r="A196" s="7"/>
      <c r="B196" s="6"/>
      <c r="C196" s="6"/>
      <c r="D196" s="19"/>
      <c r="E196" s="19"/>
      <c r="F196"/>
      <c r="G196"/>
      <c r="H196"/>
      <c r="I196"/>
      <c r="J196" s="5"/>
      <c r="K196" s="17"/>
      <c r="L196" s="5"/>
      <c r="M196" s="4"/>
      <c r="N196" s="4"/>
      <c r="O196" s="4"/>
      <c r="P196" s="4"/>
      <c r="Q196" s="4"/>
      <c r="R196" s="4"/>
      <c r="S196" s="4"/>
      <c r="T196" s="4"/>
      <c r="U196" s="4"/>
    </row>
    <row r="197" spans="1:21" x14ac:dyDescent="0.25">
      <c r="A197" s="7"/>
      <c r="B197" s="6"/>
      <c r="C197" s="6"/>
      <c r="D197" s="19"/>
      <c r="E197" s="19"/>
      <c r="F197"/>
      <c r="G197"/>
      <c r="H197"/>
      <c r="I197"/>
      <c r="J197" s="5"/>
      <c r="K197" s="17"/>
      <c r="L197" s="5"/>
      <c r="M197" s="4"/>
      <c r="N197" s="4"/>
      <c r="O197" s="4"/>
      <c r="P197" s="4"/>
      <c r="Q197" s="4"/>
      <c r="R197" s="4"/>
      <c r="S197" s="4"/>
      <c r="T197" s="4"/>
      <c r="U197" s="4"/>
    </row>
    <row r="198" spans="1:21" x14ac:dyDescent="0.25">
      <c r="A198" s="7"/>
      <c r="B198" s="6"/>
      <c r="C198" s="6"/>
      <c r="D198" s="19"/>
      <c r="E198" s="19"/>
      <c r="F198"/>
      <c r="G198"/>
      <c r="H198"/>
      <c r="I198"/>
      <c r="J198" s="5"/>
      <c r="K198" s="17"/>
      <c r="L198" s="5"/>
      <c r="M198" s="4"/>
      <c r="N198" s="4"/>
      <c r="O198" s="4"/>
      <c r="P198" s="4"/>
      <c r="Q198" s="4"/>
      <c r="R198" s="4"/>
      <c r="S198" s="4"/>
      <c r="T198" s="4"/>
      <c r="U198" s="4"/>
    </row>
    <row r="199" spans="1:21" x14ac:dyDescent="0.25">
      <c r="A199" s="7"/>
      <c r="B199" s="6"/>
      <c r="C199" s="6"/>
      <c r="D199" s="19"/>
      <c r="E199" s="19"/>
      <c r="F199"/>
      <c r="G199"/>
      <c r="H199"/>
      <c r="I199"/>
      <c r="J199" s="5"/>
      <c r="K199" s="17"/>
      <c r="L199" s="5"/>
      <c r="M199" s="4"/>
      <c r="N199" s="4"/>
      <c r="O199" s="4"/>
      <c r="P199" s="4"/>
      <c r="Q199" s="4"/>
      <c r="R199" s="4"/>
      <c r="S199" s="4"/>
      <c r="T199" s="4"/>
      <c r="U199" s="4"/>
    </row>
    <row r="200" spans="1:21" x14ac:dyDescent="0.25">
      <c r="A200" s="7"/>
      <c r="B200" s="6"/>
      <c r="C200" s="6"/>
      <c r="D200" s="19"/>
      <c r="E200" s="19"/>
      <c r="F200"/>
      <c r="G200"/>
      <c r="H200"/>
      <c r="I200"/>
      <c r="J200" s="5"/>
      <c r="K200" s="17"/>
      <c r="L200" s="5"/>
      <c r="M200" s="4"/>
      <c r="N200" s="4"/>
      <c r="O200" s="4"/>
      <c r="P200" s="4"/>
      <c r="Q200" s="4"/>
      <c r="R200" s="4"/>
      <c r="S200" s="4"/>
      <c r="T200" s="4"/>
      <c r="U200" s="4"/>
    </row>
    <row r="201" spans="1:21" x14ac:dyDescent="0.25">
      <c r="A201" s="7"/>
      <c r="B201" s="6"/>
      <c r="C201" s="6"/>
      <c r="D201" s="19"/>
      <c r="E201" s="19"/>
      <c r="F201"/>
      <c r="G201"/>
      <c r="H201"/>
      <c r="I201"/>
      <c r="J201" s="5"/>
      <c r="K201" s="17"/>
      <c r="L201" s="5"/>
      <c r="M201" s="4"/>
      <c r="N201" s="4"/>
      <c r="O201" s="4"/>
      <c r="P201" s="4"/>
      <c r="Q201" s="4"/>
      <c r="R201" s="4"/>
      <c r="S201" s="4"/>
      <c r="T201" s="4"/>
      <c r="U201" s="4"/>
    </row>
    <row r="202" spans="1:21" x14ac:dyDescent="0.25">
      <c r="A202" s="7"/>
      <c r="B202" s="6"/>
      <c r="C202" s="6"/>
      <c r="D202" s="19"/>
      <c r="E202" s="19"/>
      <c r="F202"/>
      <c r="G202"/>
      <c r="H202"/>
      <c r="I202"/>
      <c r="J202" s="5"/>
      <c r="K202" s="17"/>
      <c r="L202" s="5"/>
      <c r="M202" s="4"/>
      <c r="N202" s="4"/>
      <c r="O202" s="4"/>
      <c r="P202" s="4"/>
      <c r="Q202" s="4"/>
      <c r="R202" s="4"/>
      <c r="S202" s="4"/>
      <c r="T202" s="4"/>
      <c r="U202" s="4"/>
    </row>
    <row r="203" spans="1:21" x14ac:dyDescent="0.25">
      <c r="A203" s="7"/>
      <c r="B203" s="6"/>
      <c r="C203" s="6"/>
      <c r="D203" s="19"/>
      <c r="E203" s="19"/>
      <c r="F203"/>
      <c r="G203"/>
      <c r="H203"/>
      <c r="I203"/>
      <c r="J203" s="5"/>
      <c r="K203" s="17"/>
      <c r="L203" s="5"/>
      <c r="M203" s="4"/>
      <c r="N203" s="4"/>
      <c r="O203" s="4"/>
      <c r="P203" s="4"/>
      <c r="Q203" s="4"/>
      <c r="R203" s="4"/>
      <c r="S203" s="4"/>
      <c r="T203" s="4"/>
      <c r="U203" s="4"/>
    </row>
    <row r="204" spans="1:21" x14ac:dyDescent="0.25">
      <c r="A204" s="7"/>
      <c r="B204" s="6"/>
      <c r="C204" s="6"/>
      <c r="D204" s="19"/>
      <c r="E204" s="19"/>
      <c r="F204"/>
      <c r="G204"/>
      <c r="H204"/>
      <c r="I204"/>
      <c r="J204" s="5"/>
      <c r="K204" s="17"/>
      <c r="L204" s="5"/>
      <c r="M204" s="4"/>
      <c r="N204" s="4"/>
      <c r="O204" s="4"/>
      <c r="P204" s="4"/>
      <c r="Q204" s="4"/>
      <c r="R204" s="4"/>
      <c r="S204" s="4"/>
      <c r="T204" s="4"/>
      <c r="U204" s="4"/>
    </row>
    <row r="205" spans="1:21" x14ac:dyDescent="0.25">
      <c r="A205" s="7"/>
      <c r="B205" s="6"/>
      <c r="C205" s="6"/>
      <c r="D205" s="19"/>
      <c r="E205" s="19"/>
      <c r="F205"/>
      <c r="G205"/>
      <c r="H205"/>
      <c r="I205"/>
      <c r="J205" s="5"/>
      <c r="K205" s="17"/>
      <c r="L205" s="5"/>
      <c r="M205" s="4"/>
      <c r="N205" s="4"/>
      <c r="O205" s="4"/>
      <c r="P205" s="4"/>
      <c r="Q205" s="4"/>
      <c r="R205" s="4"/>
      <c r="S205" s="4"/>
      <c r="T205" s="4"/>
      <c r="U205" s="4"/>
    </row>
    <row r="206" spans="1:21" x14ac:dyDescent="0.25">
      <c r="A206" s="7"/>
      <c r="B206" s="6"/>
      <c r="C206" s="6"/>
      <c r="D206" s="19"/>
      <c r="E206" s="19"/>
      <c r="F206"/>
      <c r="G206"/>
      <c r="H206"/>
      <c r="I206"/>
      <c r="J206" s="5"/>
      <c r="K206" s="17"/>
      <c r="L206" s="5"/>
      <c r="M206" s="4"/>
      <c r="N206" s="4"/>
      <c r="O206" s="4"/>
      <c r="P206" s="4"/>
      <c r="Q206" s="4"/>
      <c r="R206" s="4"/>
      <c r="S206" s="4"/>
      <c r="T206" s="4"/>
      <c r="U206" s="4"/>
    </row>
    <row r="207" spans="1:21" x14ac:dyDescent="0.25">
      <c r="A207" s="7"/>
      <c r="B207" s="6"/>
      <c r="C207" s="6"/>
      <c r="D207" s="19"/>
      <c r="E207" s="19"/>
      <c r="F207"/>
      <c r="G207"/>
      <c r="H207"/>
      <c r="I207"/>
      <c r="J207" s="5"/>
      <c r="K207" s="17"/>
      <c r="L207" s="5"/>
      <c r="M207" s="4"/>
      <c r="N207" s="4"/>
      <c r="O207" s="4"/>
      <c r="P207" s="4"/>
      <c r="Q207" s="4"/>
      <c r="R207" s="4"/>
      <c r="S207" s="4"/>
      <c r="T207" s="4"/>
      <c r="U207" s="4"/>
    </row>
    <row r="208" spans="1:21" x14ac:dyDescent="0.25">
      <c r="A208" s="7"/>
      <c r="B208" s="6"/>
      <c r="C208" s="6"/>
      <c r="D208" s="19"/>
      <c r="E208" s="19"/>
      <c r="F208"/>
      <c r="G208"/>
      <c r="H208"/>
      <c r="I208"/>
      <c r="J208" s="5"/>
      <c r="K208" s="17"/>
      <c r="L208" s="5"/>
      <c r="M208" s="4"/>
      <c r="N208" s="4"/>
      <c r="O208" s="4"/>
      <c r="P208" s="4"/>
      <c r="Q208" s="4"/>
      <c r="R208" s="4"/>
      <c r="S208" s="4"/>
      <c r="T208" s="4"/>
      <c r="U208" s="4"/>
    </row>
    <row r="209" spans="1:21" x14ac:dyDescent="0.25">
      <c r="A209" s="7"/>
      <c r="B209" s="6"/>
      <c r="C209" s="6"/>
      <c r="D209" s="19"/>
      <c r="E209" s="19"/>
      <c r="F209"/>
      <c r="G209"/>
      <c r="H209"/>
      <c r="I209"/>
      <c r="J209" s="5"/>
      <c r="K209" s="17"/>
      <c r="L209" s="5"/>
      <c r="M209" s="4"/>
      <c r="N209" s="4"/>
      <c r="O209" s="4"/>
      <c r="P209" s="4"/>
      <c r="Q209" s="4"/>
      <c r="R209" s="4"/>
      <c r="S209" s="4"/>
      <c r="T209" s="4"/>
      <c r="U209" s="4"/>
    </row>
    <row r="210" spans="1:21" x14ac:dyDescent="0.25">
      <c r="A210" s="7"/>
      <c r="B210" s="6"/>
      <c r="C210" s="6"/>
      <c r="D210" s="19"/>
      <c r="E210" s="19"/>
      <c r="F210"/>
      <c r="G210"/>
      <c r="H210"/>
      <c r="I210"/>
      <c r="J210" s="5"/>
      <c r="K210" s="17"/>
      <c r="L210" s="5"/>
      <c r="M210" s="4"/>
      <c r="N210" s="4"/>
      <c r="O210" s="4"/>
      <c r="P210" s="4"/>
      <c r="Q210" s="4"/>
      <c r="R210" s="4"/>
      <c r="S210" s="4"/>
      <c r="T210" s="4"/>
      <c r="U210" s="4"/>
    </row>
    <row r="211" spans="1:21" x14ac:dyDescent="0.25">
      <c r="A211" s="7"/>
      <c r="B211" s="6"/>
      <c r="C211" s="6"/>
      <c r="D211" s="19"/>
      <c r="E211" s="19"/>
      <c r="F211"/>
      <c r="G211"/>
      <c r="H211"/>
      <c r="I211"/>
      <c r="J211" s="5"/>
      <c r="K211" s="17"/>
      <c r="L211" s="5"/>
      <c r="M211" s="4"/>
      <c r="N211" s="4"/>
      <c r="O211" s="4"/>
      <c r="P211" s="4"/>
      <c r="Q211" s="4"/>
      <c r="R211" s="4"/>
      <c r="S211" s="4"/>
      <c r="T211" s="4"/>
      <c r="U211" s="4"/>
    </row>
    <row r="212" spans="1:21" x14ac:dyDescent="0.25">
      <c r="A212" s="7"/>
      <c r="B212" s="6"/>
      <c r="C212" s="6"/>
      <c r="D212" s="19"/>
      <c r="E212" s="19"/>
      <c r="F212"/>
      <c r="G212"/>
      <c r="H212"/>
      <c r="I212"/>
      <c r="J212" s="5"/>
      <c r="K212" s="17"/>
      <c r="L212" s="5"/>
      <c r="M212" s="4"/>
      <c r="N212" s="4"/>
      <c r="O212" s="4"/>
      <c r="P212" s="4"/>
      <c r="Q212" s="4"/>
      <c r="R212" s="4"/>
      <c r="S212" s="4"/>
      <c r="T212" s="4"/>
      <c r="U212" s="4"/>
    </row>
    <row r="213" spans="1:21" x14ac:dyDescent="0.25">
      <c r="A213" s="7"/>
      <c r="B213" s="6"/>
      <c r="C213" s="6"/>
      <c r="D213" s="19"/>
      <c r="E213" s="19"/>
      <c r="F213"/>
      <c r="G213"/>
      <c r="H213"/>
      <c r="I213"/>
      <c r="J213" s="5"/>
      <c r="K213" s="17"/>
      <c r="L213" s="5"/>
      <c r="M213" s="4"/>
      <c r="N213" s="4"/>
      <c r="O213" s="4"/>
      <c r="P213" s="4"/>
      <c r="Q213" s="4"/>
      <c r="R213" s="4"/>
      <c r="S213" s="4"/>
      <c r="T213" s="4"/>
      <c r="U213" s="4"/>
    </row>
    <row r="214" spans="1:21" x14ac:dyDescent="0.25">
      <c r="A214" s="7"/>
      <c r="B214" s="6"/>
      <c r="C214" s="6"/>
      <c r="D214" s="19"/>
      <c r="E214" s="19"/>
      <c r="F214"/>
      <c r="G214"/>
      <c r="H214"/>
      <c r="I214"/>
      <c r="J214" s="5"/>
      <c r="K214" s="17"/>
      <c r="L214" s="5"/>
      <c r="M214" s="4"/>
      <c r="N214" s="4"/>
      <c r="O214" s="4"/>
      <c r="P214" s="4"/>
      <c r="Q214" s="4"/>
      <c r="R214" s="4"/>
      <c r="S214" s="4"/>
      <c r="T214" s="4"/>
      <c r="U214" s="4"/>
    </row>
    <row r="215" spans="1:21" x14ac:dyDescent="0.25">
      <c r="A215" s="7"/>
      <c r="B215" s="6"/>
      <c r="C215" s="6"/>
      <c r="D215" s="19"/>
      <c r="E215" s="19"/>
      <c r="F215"/>
      <c r="G215"/>
      <c r="H215"/>
      <c r="I215"/>
      <c r="J215" s="5"/>
      <c r="K215" s="17"/>
      <c r="L215" s="5"/>
      <c r="M215" s="4"/>
      <c r="N215" s="4"/>
      <c r="O215" s="4"/>
      <c r="P215" s="4"/>
      <c r="Q215" s="4"/>
      <c r="R215" s="4"/>
      <c r="S215" s="4"/>
      <c r="T215" s="4"/>
      <c r="U215" s="4"/>
    </row>
    <row r="216" spans="1:21" x14ac:dyDescent="0.25">
      <c r="A216" s="7"/>
      <c r="B216" s="6"/>
      <c r="C216" s="6"/>
      <c r="D216" s="19"/>
      <c r="E216" s="19"/>
      <c r="F216"/>
      <c r="G216"/>
      <c r="H216"/>
      <c r="I216"/>
      <c r="J216" s="5"/>
      <c r="K216" s="17"/>
      <c r="L216" s="5"/>
      <c r="M216" s="4"/>
      <c r="N216" s="4"/>
      <c r="O216" s="4"/>
      <c r="P216" s="4"/>
      <c r="Q216" s="4"/>
      <c r="R216" s="4"/>
      <c r="S216" s="4"/>
      <c r="T216" s="4"/>
      <c r="U216" s="4"/>
    </row>
    <row r="217" spans="1:21" x14ac:dyDescent="0.25">
      <c r="A217" s="7"/>
      <c r="B217" s="6"/>
      <c r="C217" s="6"/>
      <c r="D217" s="19"/>
      <c r="E217" s="19"/>
      <c r="F217"/>
      <c r="G217"/>
      <c r="H217"/>
      <c r="I217"/>
      <c r="J217" s="5"/>
      <c r="K217" s="17"/>
      <c r="L217" s="5"/>
      <c r="M217" s="4"/>
      <c r="N217" s="4"/>
      <c r="O217" s="4"/>
      <c r="P217" s="4"/>
      <c r="Q217" s="4"/>
      <c r="R217" s="4"/>
      <c r="S217" s="4"/>
      <c r="T217" s="4"/>
      <c r="U217" s="4"/>
    </row>
    <row r="218" spans="1:21" x14ac:dyDescent="0.25">
      <c r="A218" s="7"/>
      <c r="B218" s="6"/>
      <c r="C218" s="6"/>
      <c r="D218" s="19"/>
      <c r="E218" s="19"/>
      <c r="F218"/>
      <c r="G218"/>
      <c r="H218"/>
      <c r="I218"/>
      <c r="J218" s="5"/>
      <c r="K218" s="17"/>
      <c r="L218" s="5"/>
      <c r="M218" s="4"/>
      <c r="N218" s="4"/>
      <c r="O218" s="4"/>
      <c r="P218" s="4"/>
      <c r="Q218" s="4"/>
      <c r="R218" s="4"/>
      <c r="S218" s="4"/>
      <c r="T218" s="4"/>
      <c r="U218" s="4"/>
    </row>
    <row r="219" spans="1:21" x14ac:dyDescent="0.25">
      <c r="A219" s="7"/>
      <c r="B219" s="6"/>
      <c r="C219" s="6"/>
      <c r="D219" s="19"/>
      <c r="E219" s="19"/>
      <c r="F219"/>
      <c r="G219"/>
      <c r="H219"/>
      <c r="I219"/>
      <c r="J219" s="5"/>
      <c r="K219" s="17"/>
      <c r="L219" s="5"/>
      <c r="M219" s="4"/>
      <c r="N219" s="4"/>
      <c r="O219" s="4"/>
      <c r="P219" s="4"/>
      <c r="Q219" s="4"/>
      <c r="R219" s="4"/>
      <c r="S219" s="4"/>
      <c r="T219" s="4"/>
      <c r="U219" s="4"/>
    </row>
    <row r="220" spans="1:21" x14ac:dyDescent="0.25">
      <c r="A220" s="7"/>
      <c r="B220" s="6"/>
      <c r="C220" s="6"/>
      <c r="D220" s="19"/>
      <c r="E220" s="19"/>
      <c r="F220"/>
      <c r="G220"/>
      <c r="H220"/>
      <c r="I220"/>
      <c r="J220" s="5"/>
      <c r="K220" s="17"/>
      <c r="L220" s="5"/>
      <c r="M220" s="4"/>
      <c r="N220" s="4"/>
      <c r="O220" s="4"/>
      <c r="P220" s="4"/>
      <c r="Q220" s="4"/>
      <c r="R220" s="4"/>
      <c r="S220" s="4"/>
      <c r="T220" s="4"/>
      <c r="U220" s="4"/>
    </row>
    <row r="221" spans="1:21" x14ac:dyDescent="0.25">
      <c r="A221" s="7"/>
      <c r="B221" s="6"/>
      <c r="C221" s="6"/>
      <c r="D221" s="19"/>
      <c r="E221" s="19"/>
      <c r="F221"/>
      <c r="G221"/>
      <c r="H221"/>
      <c r="I221"/>
      <c r="J221" s="5"/>
      <c r="K221" s="17"/>
      <c r="L221" s="5"/>
      <c r="M221" s="4"/>
      <c r="N221" s="4"/>
      <c r="O221" s="4"/>
      <c r="P221" s="4"/>
      <c r="Q221" s="4"/>
      <c r="R221" s="4"/>
      <c r="S221" s="4"/>
      <c r="T221" s="4"/>
      <c r="U221" s="4"/>
    </row>
    <row r="222" spans="1:21" x14ac:dyDescent="0.25">
      <c r="A222" s="7"/>
      <c r="B222" s="6"/>
      <c r="C222" s="6"/>
      <c r="D222" s="19"/>
      <c r="E222" s="19"/>
      <c r="F222"/>
      <c r="G222"/>
      <c r="H222"/>
      <c r="I222"/>
      <c r="J222" s="5"/>
      <c r="K222" s="17"/>
      <c r="L222" s="5"/>
      <c r="M222" s="4"/>
      <c r="N222" s="4"/>
      <c r="O222" s="4"/>
      <c r="P222" s="4"/>
      <c r="Q222" s="4"/>
      <c r="R222" s="4"/>
      <c r="S222" s="4"/>
      <c r="T222" s="4"/>
      <c r="U222" s="4"/>
    </row>
    <row r="223" spans="1:21" x14ac:dyDescent="0.25">
      <c r="A223" s="7"/>
      <c r="B223" s="6"/>
      <c r="C223" s="6"/>
      <c r="D223" s="19"/>
      <c r="E223" s="19"/>
      <c r="F223"/>
      <c r="G223"/>
      <c r="H223"/>
      <c r="I223"/>
      <c r="J223" s="5"/>
      <c r="K223" s="17"/>
      <c r="L223" s="5"/>
      <c r="M223" s="4"/>
      <c r="N223" s="4"/>
      <c r="O223" s="4"/>
      <c r="P223" s="4"/>
      <c r="Q223" s="4"/>
      <c r="R223" s="4"/>
      <c r="S223" s="4"/>
      <c r="T223" s="4"/>
      <c r="U223" s="4"/>
    </row>
    <row r="224" spans="1:21" x14ac:dyDescent="0.25">
      <c r="A224" s="7"/>
      <c r="B224" s="6"/>
      <c r="C224" s="6"/>
      <c r="D224" s="19"/>
      <c r="E224" s="19"/>
      <c r="F224"/>
      <c r="G224"/>
      <c r="H224"/>
      <c r="I224"/>
      <c r="J224" s="5"/>
      <c r="K224" s="17"/>
      <c r="L224" s="5"/>
      <c r="M224" s="4"/>
      <c r="N224" s="4"/>
      <c r="O224" s="4"/>
      <c r="P224" s="4"/>
      <c r="Q224" s="4"/>
      <c r="R224" s="4"/>
      <c r="S224" s="4"/>
      <c r="T224" s="4"/>
      <c r="U224" s="4"/>
    </row>
    <row r="225" spans="1:21" x14ac:dyDescent="0.25">
      <c r="A225" s="7"/>
      <c r="B225" s="6"/>
      <c r="C225" s="6"/>
      <c r="D225" s="19"/>
      <c r="E225" s="19"/>
      <c r="F225"/>
      <c r="G225"/>
      <c r="H225"/>
      <c r="I225"/>
      <c r="J225" s="5"/>
      <c r="K225" s="17"/>
      <c r="L225" s="5"/>
      <c r="M225" s="4"/>
      <c r="N225" s="4"/>
      <c r="O225" s="4"/>
      <c r="P225" s="4"/>
      <c r="Q225" s="4"/>
      <c r="R225" s="4"/>
      <c r="S225" s="4"/>
      <c r="T225" s="4"/>
      <c r="U225" s="4"/>
    </row>
    <row r="226" spans="1:21" x14ac:dyDescent="0.25">
      <c r="A226" s="7"/>
      <c r="B226" s="6"/>
      <c r="C226" s="6"/>
      <c r="D226" s="19"/>
      <c r="E226" s="19"/>
      <c r="F226"/>
      <c r="G226"/>
      <c r="H226"/>
      <c r="I226"/>
      <c r="J226" s="5"/>
      <c r="K226" s="17"/>
      <c r="L226" s="5"/>
      <c r="M226" s="4"/>
      <c r="N226" s="4"/>
      <c r="O226" s="4"/>
      <c r="P226" s="4"/>
      <c r="Q226" s="4"/>
      <c r="R226" s="4"/>
      <c r="S226" s="4"/>
      <c r="T226" s="4"/>
      <c r="U226" s="4"/>
    </row>
    <row r="227" spans="1:21" x14ac:dyDescent="0.25">
      <c r="A227" s="7"/>
      <c r="B227" s="6"/>
      <c r="C227" s="6"/>
      <c r="D227" s="19"/>
      <c r="E227" s="19"/>
      <c r="F227"/>
      <c r="G227"/>
      <c r="H227"/>
      <c r="I227"/>
      <c r="J227" s="5"/>
      <c r="K227" s="17"/>
      <c r="L227" s="5"/>
      <c r="M227" s="4"/>
      <c r="N227" s="4"/>
      <c r="O227" s="4"/>
      <c r="P227" s="4"/>
      <c r="Q227" s="4"/>
      <c r="R227" s="4"/>
      <c r="S227" s="4"/>
      <c r="T227" s="4"/>
      <c r="U227" s="4"/>
    </row>
    <row r="228" spans="1:21" x14ac:dyDescent="0.25">
      <c r="A228" s="7"/>
      <c r="B228" s="6"/>
      <c r="C228" s="6"/>
      <c r="D228" s="19"/>
      <c r="E228" s="19"/>
      <c r="F228"/>
      <c r="G228"/>
      <c r="H228"/>
      <c r="I228"/>
      <c r="J228" s="5"/>
      <c r="K228" s="17"/>
      <c r="L228" s="5"/>
      <c r="M228" s="4"/>
      <c r="N228" s="4"/>
      <c r="O228" s="4"/>
      <c r="P228" s="4"/>
      <c r="Q228" s="4"/>
      <c r="R228" s="4"/>
      <c r="S228" s="4"/>
      <c r="T228" s="4"/>
      <c r="U228" s="4"/>
    </row>
    <row r="229" spans="1:21" x14ac:dyDescent="0.25">
      <c r="A229" s="7"/>
      <c r="B229" s="6"/>
      <c r="C229" s="6"/>
      <c r="D229" s="19"/>
      <c r="E229" s="19"/>
      <c r="F229"/>
      <c r="G229"/>
      <c r="H229"/>
      <c r="I229"/>
      <c r="J229" s="5"/>
      <c r="K229" s="17"/>
      <c r="L229" s="5"/>
      <c r="M229" s="4"/>
      <c r="N229" s="4"/>
      <c r="O229" s="4"/>
      <c r="P229" s="4"/>
      <c r="Q229" s="4"/>
      <c r="R229" s="4"/>
      <c r="S229" s="4"/>
      <c r="T229" s="4"/>
      <c r="U229" s="4"/>
    </row>
    <row r="230" spans="1:21" x14ac:dyDescent="0.25">
      <c r="A230" s="7"/>
      <c r="B230" s="6"/>
      <c r="C230" s="6"/>
      <c r="D230" s="19"/>
      <c r="E230" s="19"/>
      <c r="F230"/>
      <c r="G230"/>
      <c r="H230"/>
      <c r="I230"/>
      <c r="J230" s="5"/>
      <c r="K230" s="17"/>
      <c r="L230" s="5"/>
      <c r="M230" s="4"/>
      <c r="N230" s="4"/>
      <c r="O230" s="4"/>
      <c r="P230" s="4"/>
      <c r="Q230" s="4"/>
      <c r="R230" s="4"/>
      <c r="S230" s="4"/>
      <c r="T230" s="4"/>
      <c r="U230" s="4"/>
    </row>
    <row r="231" spans="1:21" x14ac:dyDescent="0.25">
      <c r="A231" s="7"/>
      <c r="B231" s="6"/>
      <c r="C231" s="6"/>
      <c r="D231" s="19"/>
      <c r="E231" s="19"/>
      <c r="F231"/>
      <c r="G231"/>
      <c r="H231"/>
      <c r="I231"/>
      <c r="J231" s="5"/>
      <c r="K231" s="17"/>
      <c r="L231" s="5"/>
      <c r="M231" s="4"/>
      <c r="N231" s="4"/>
      <c r="O231" s="4"/>
      <c r="P231" s="4"/>
      <c r="Q231" s="4"/>
      <c r="R231" s="4"/>
      <c r="S231" s="4"/>
      <c r="T231" s="4"/>
      <c r="U231" s="4"/>
    </row>
    <row r="232" spans="1:21" x14ac:dyDescent="0.25">
      <c r="A232" s="7"/>
      <c r="B232" s="6"/>
      <c r="C232" s="6"/>
      <c r="D232" s="19"/>
      <c r="E232" s="19"/>
      <c r="F232"/>
      <c r="G232"/>
      <c r="H232"/>
      <c r="I232"/>
      <c r="J232" s="5"/>
      <c r="K232" s="17"/>
      <c r="L232" s="5"/>
      <c r="M232" s="4"/>
      <c r="N232" s="4"/>
      <c r="O232" s="4"/>
      <c r="P232" s="4"/>
      <c r="Q232" s="4"/>
      <c r="R232" s="4"/>
      <c r="S232" s="4"/>
      <c r="T232" s="4"/>
      <c r="U232" s="4"/>
    </row>
    <row r="233" spans="1:21" x14ac:dyDescent="0.25">
      <c r="A233" s="7"/>
      <c r="B233" s="6"/>
      <c r="C233" s="6"/>
      <c r="D233" s="19"/>
      <c r="E233" s="19"/>
      <c r="F233"/>
      <c r="G233"/>
      <c r="H233"/>
      <c r="I233"/>
      <c r="J233" s="5"/>
      <c r="K233" s="17"/>
      <c r="L233" s="5"/>
      <c r="M233" s="4"/>
      <c r="N233" s="4"/>
      <c r="O233" s="4"/>
      <c r="P233" s="4"/>
      <c r="Q233" s="4"/>
      <c r="R233" s="4"/>
      <c r="S233" s="4"/>
      <c r="T233" s="4"/>
      <c r="U233" s="4"/>
    </row>
    <row r="234" spans="1:21" x14ac:dyDescent="0.25">
      <c r="A234" s="7"/>
      <c r="B234" s="6"/>
      <c r="C234" s="6"/>
      <c r="D234" s="19"/>
      <c r="E234" s="19"/>
      <c r="F234"/>
      <c r="G234"/>
      <c r="H234"/>
      <c r="I234"/>
      <c r="J234" s="5"/>
      <c r="K234" s="17"/>
      <c r="L234" s="5"/>
      <c r="M234" s="4"/>
      <c r="N234" s="4"/>
      <c r="O234" s="4"/>
      <c r="P234" s="4"/>
      <c r="Q234" s="4"/>
      <c r="R234" s="4"/>
      <c r="S234" s="4"/>
      <c r="T234" s="4"/>
      <c r="U234" s="4"/>
    </row>
    <row r="235" spans="1:21" x14ac:dyDescent="0.25">
      <c r="A235" s="7"/>
      <c r="B235" s="6"/>
      <c r="C235" s="6"/>
      <c r="D235" s="19"/>
      <c r="E235" s="19"/>
      <c r="F235"/>
      <c r="G235"/>
      <c r="H235"/>
      <c r="I235"/>
      <c r="J235" s="5"/>
      <c r="K235" s="17"/>
      <c r="L235" s="5"/>
      <c r="M235" s="4"/>
      <c r="N235" s="4"/>
      <c r="O235" s="4"/>
      <c r="P235" s="4"/>
      <c r="Q235" s="4"/>
      <c r="R235" s="4"/>
      <c r="S235" s="4"/>
      <c r="T235" s="4"/>
      <c r="U235" s="4"/>
    </row>
    <row r="236" spans="1:21" x14ac:dyDescent="0.25">
      <c r="A236" s="7"/>
      <c r="B236" s="6"/>
      <c r="C236" s="6"/>
      <c r="D236" s="19"/>
      <c r="E236" s="19"/>
      <c r="F236"/>
      <c r="G236"/>
      <c r="H236"/>
      <c r="I236"/>
      <c r="J236" s="5"/>
      <c r="K236" s="17"/>
      <c r="L236" s="5"/>
      <c r="M236" s="4"/>
      <c r="N236" s="4"/>
      <c r="O236" s="4"/>
      <c r="P236" s="4"/>
      <c r="Q236" s="4"/>
      <c r="R236" s="4"/>
      <c r="S236" s="4"/>
      <c r="T236" s="4"/>
      <c r="U236" s="4"/>
    </row>
    <row r="237" spans="1:21" x14ac:dyDescent="0.25">
      <c r="A237" s="7"/>
      <c r="B237" s="6"/>
      <c r="C237" s="6"/>
      <c r="D237" s="19"/>
      <c r="E237" s="19"/>
      <c r="F237"/>
      <c r="G237"/>
      <c r="H237"/>
      <c r="I237"/>
      <c r="J237" s="5"/>
      <c r="K237" s="17"/>
      <c r="L237" s="5"/>
      <c r="M237" s="4"/>
      <c r="N237" s="4"/>
      <c r="O237" s="4"/>
      <c r="P237" s="4"/>
      <c r="Q237" s="4"/>
      <c r="R237" s="4"/>
      <c r="S237" s="4"/>
      <c r="T237" s="4"/>
      <c r="U237" s="4"/>
    </row>
    <row r="238" spans="1:21" x14ac:dyDescent="0.25">
      <c r="A238" s="7"/>
      <c r="B238" s="6"/>
      <c r="C238" s="6"/>
      <c r="D238" s="19"/>
      <c r="E238" s="19"/>
      <c r="F238"/>
      <c r="G238"/>
      <c r="H238"/>
      <c r="I238"/>
      <c r="J238" s="5"/>
      <c r="K238" s="17"/>
      <c r="L238" s="5"/>
      <c r="M238" s="4"/>
      <c r="N238" s="4"/>
      <c r="O238" s="4"/>
      <c r="P238" s="4"/>
      <c r="Q238" s="4"/>
      <c r="R238" s="4"/>
      <c r="S238" s="4"/>
      <c r="T238" s="4"/>
      <c r="U238" s="4"/>
    </row>
    <row r="239" spans="1:21" x14ac:dyDescent="0.25">
      <c r="A239" s="7"/>
      <c r="B239" s="6"/>
      <c r="C239" s="6"/>
      <c r="D239" s="19"/>
      <c r="E239" s="19"/>
      <c r="F239"/>
      <c r="G239"/>
      <c r="H239"/>
      <c r="I239"/>
      <c r="J239" s="5"/>
      <c r="K239" s="17"/>
      <c r="L239" s="5"/>
      <c r="M239" s="4"/>
      <c r="N239" s="4"/>
      <c r="O239" s="4"/>
      <c r="P239" s="4"/>
      <c r="Q239" s="4"/>
      <c r="R239" s="4"/>
      <c r="S239" s="4"/>
      <c r="T239" s="4"/>
      <c r="U239" s="4"/>
    </row>
    <row r="240" spans="1:21" x14ac:dyDescent="0.25">
      <c r="A240" s="7"/>
      <c r="B240" s="6"/>
      <c r="C240" s="6"/>
      <c r="D240" s="19"/>
      <c r="E240" s="19"/>
      <c r="F240"/>
      <c r="G240"/>
      <c r="H240"/>
      <c r="I240"/>
      <c r="J240" s="5"/>
      <c r="K240" s="17"/>
      <c r="L240" s="5"/>
      <c r="M240" s="4"/>
      <c r="N240" s="4"/>
      <c r="O240" s="4"/>
      <c r="P240" s="4"/>
      <c r="Q240" s="4"/>
      <c r="R240" s="4"/>
      <c r="S240" s="4"/>
      <c r="T240" s="4"/>
      <c r="U240" s="4"/>
    </row>
    <row r="241" spans="1:21" x14ac:dyDescent="0.25">
      <c r="A241" s="7"/>
      <c r="B241" s="6"/>
      <c r="C241" s="6"/>
      <c r="D241" s="19"/>
      <c r="E241" s="19"/>
      <c r="F241"/>
      <c r="G241"/>
      <c r="H241"/>
      <c r="I241"/>
      <c r="J241" s="5"/>
      <c r="K241" s="17"/>
      <c r="L241" s="5"/>
      <c r="M241" s="4"/>
      <c r="N241" s="4"/>
      <c r="O241" s="4"/>
      <c r="P241" s="4"/>
      <c r="Q241" s="4"/>
      <c r="R241" s="4"/>
      <c r="S241" s="4"/>
      <c r="T241" s="4"/>
      <c r="U241" s="4"/>
    </row>
    <row r="242" spans="1:21" x14ac:dyDescent="0.25">
      <c r="A242" s="7"/>
      <c r="B242" s="6"/>
      <c r="C242" s="6"/>
      <c r="D242" s="19"/>
      <c r="E242" s="19"/>
      <c r="F242"/>
      <c r="G242"/>
      <c r="H242"/>
      <c r="I242"/>
      <c r="J242" s="5"/>
      <c r="K242" s="17"/>
      <c r="L242" s="5"/>
      <c r="M242" s="4"/>
      <c r="N242" s="4"/>
      <c r="O242" s="4"/>
      <c r="P242" s="4"/>
      <c r="Q242" s="4"/>
      <c r="R242" s="4"/>
      <c r="S242" s="4"/>
      <c r="T242" s="4"/>
      <c r="U242" s="4"/>
    </row>
    <row r="243" spans="1:21" x14ac:dyDescent="0.25">
      <c r="A243" s="7"/>
      <c r="B243" s="6"/>
      <c r="C243" s="6"/>
      <c r="D243" s="19"/>
      <c r="E243" s="19"/>
      <c r="F243"/>
      <c r="G243"/>
      <c r="H243"/>
      <c r="I243"/>
      <c r="J243" s="5"/>
      <c r="K243" s="17"/>
      <c r="L243" s="5"/>
      <c r="M243" s="4"/>
      <c r="N243" s="4"/>
      <c r="O243" s="4"/>
      <c r="P243" s="4"/>
      <c r="Q243" s="4"/>
      <c r="R243" s="4"/>
      <c r="S243" s="4"/>
      <c r="T243" s="4"/>
      <c r="U243" s="4"/>
    </row>
    <row r="244" spans="1:21" x14ac:dyDescent="0.25">
      <c r="A244" s="7"/>
      <c r="B244" s="6"/>
      <c r="C244" s="6"/>
      <c r="D244" s="19"/>
      <c r="E244" s="19"/>
      <c r="F244"/>
      <c r="G244"/>
      <c r="H244"/>
      <c r="I244"/>
      <c r="J244" s="5"/>
      <c r="K244" s="17"/>
      <c r="L244" s="5"/>
      <c r="M244" s="4"/>
      <c r="N244" s="4"/>
      <c r="O244" s="4"/>
      <c r="P244" s="4"/>
      <c r="Q244" s="4"/>
      <c r="R244" s="4"/>
      <c r="S244" s="4"/>
      <c r="T244" s="4"/>
      <c r="U244" s="4"/>
    </row>
    <row r="245" spans="1:21" x14ac:dyDescent="0.25">
      <c r="A245" s="7"/>
      <c r="B245" s="6"/>
      <c r="C245" s="6"/>
      <c r="D245" s="19"/>
      <c r="E245" s="19"/>
      <c r="F245"/>
      <c r="G245"/>
      <c r="H245"/>
      <c r="I245"/>
      <c r="J245" s="5"/>
      <c r="K245" s="17"/>
      <c r="L245" s="5"/>
      <c r="M245" s="4"/>
      <c r="N245" s="4"/>
      <c r="O245" s="4"/>
      <c r="P245" s="4"/>
      <c r="Q245" s="4"/>
      <c r="R245" s="4"/>
      <c r="S245" s="4"/>
      <c r="T245" s="4"/>
      <c r="U245" s="4"/>
    </row>
    <row r="246" spans="1:21" x14ac:dyDescent="0.25">
      <c r="A246" s="7"/>
      <c r="B246" s="6"/>
      <c r="C246" s="6"/>
      <c r="D246" s="19"/>
      <c r="E246" s="19"/>
      <c r="F246"/>
      <c r="G246"/>
      <c r="H246"/>
      <c r="I246"/>
      <c r="J246" s="5"/>
      <c r="K246" s="17"/>
      <c r="L246" s="5"/>
      <c r="M246" s="4"/>
      <c r="N246" s="4"/>
      <c r="O246" s="4"/>
      <c r="P246" s="4"/>
      <c r="Q246" s="4"/>
      <c r="R246" s="4"/>
      <c r="S246" s="4"/>
      <c r="T246" s="4"/>
      <c r="U246" s="4"/>
    </row>
    <row r="247" spans="1:21" x14ac:dyDescent="0.25">
      <c r="A247" s="7"/>
      <c r="B247" s="6"/>
      <c r="C247" s="6"/>
      <c r="D247" s="19"/>
      <c r="E247" s="19"/>
      <c r="F247"/>
      <c r="G247"/>
      <c r="H247"/>
      <c r="I247"/>
      <c r="J247" s="5"/>
      <c r="K247" s="17"/>
      <c r="L247" s="5"/>
      <c r="M247" s="4"/>
      <c r="N247" s="4"/>
      <c r="O247" s="4"/>
      <c r="P247" s="4"/>
      <c r="Q247" s="4"/>
      <c r="R247" s="4"/>
      <c r="S247" s="4"/>
      <c r="T247" s="4"/>
      <c r="U247" s="4"/>
    </row>
    <row r="248" spans="1:21" x14ac:dyDescent="0.25">
      <c r="A248" s="7"/>
      <c r="B248" s="6"/>
      <c r="C248" s="6"/>
      <c r="D248" s="19"/>
      <c r="E248" s="19"/>
      <c r="F248"/>
      <c r="G248"/>
      <c r="H248"/>
      <c r="I248"/>
      <c r="J248" s="5"/>
      <c r="K248" s="17"/>
      <c r="L248" s="5"/>
      <c r="M248" s="4"/>
      <c r="N248" s="4"/>
      <c r="O248" s="4"/>
      <c r="P248" s="4"/>
      <c r="Q248" s="4"/>
      <c r="R248" s="4"/>
      <c r="S248" s="4"/>
      <c r="T248" s="4"/>
      <c r="U248" s="4"/>
    </row>
    <row r="249" spans="1:21" x14ac:dyDescent="0.25">
      <c r="A249" s="7"/>
      <c r="B249" s="6"/>
      <c r="C249" s="6"/>
      <c r="D249" s="19"/>
      <c r="E249" s="19"/>
      <c r="F249"/>
      <c r="G249"/>
      <c r="H249"/>
      <c r="I249"/>
      <c r="J249" s="5"/>
      <c r="K249" s="17"/>
      <c r="L249" s="5"/>
      <c r="M249" s="4"/>
      <c r="N249" s="4"/>
      <c r="O249" s="4"/>
      <c r="P249" s="4"/>
      <c r="Q249" s="4"/>
      <c r="R249" s="4"/>
      <c r="S249" s="4"/>
      <c r="T249" s="4"/>
      <c r="U249" s="4"/>
    </row>
    <row r="250" spans="1:21" x14ac:dyDescent="0.25">
      <c r="A250" s="7"/>
      <c r="B250" s="6"/>
      <c r="C250" s="6"/>
      <c r="D250" s="19"/>
      <c r="E250" s="19"/>
      <c r="F250"/>
      <c r="G250"/>
      <c r="H250"/>
      <c r="I250"/>
      <c r="J250" s="5"/>
      <c r="K250" s="17"/>
      <c r="L250" s="5"/>
      <c r="M250" s="4"/>
      <c r="N250" s="4"/>
      <c r="O250" s="4"/>
      <c r="P250" s="4"/>
      <c r="Q250" s="4"/>
      <c r="R250" s="4"/>
      <c r="S250" s="4"/>
      <c r="T250" s="4"/>
      <c r="U250" s="4"/>
    </row>
    <row r="251" spans="1:21" x14ac:dyDescent="0.25">
      <c r="A251" s="7"/>
      <c r="B251" s="6"/>
      <c r="C251" s="6"/>
      <c r="D251" s="19"/>
      <c r="E251" s="19"/>
      <c r="F251"/>
      <c r="G251"/>
      <c r="H251"/>
      <c r="I251"/>
      <c r="J251" s="5"/>
      <c r="K251" s="17"/>
      <c r="L251" s="5"/>
      <c r="M251" s="4"/>
      <c r="N251" s="4"/>
      <c r="O251" s="4"/>
      <c r="P251" s="4"/>
      <c r="Q251" s="4"/>
      <c r="R251" s="4"/>
      <c r="S251" s="4"/>
      <c r="T251" s="4"/>
      <c r="U251" s="4"/>
    </row>
    <row r="252" spans="1:21" x14ac:dyDescent="0.25">
      <c r="A252" s="7"/>
      <c r="B252" s="6"/>
      <c r="C252" s="6"/>
      <c r="D252" s="19"/>
      <c r="E252" s="19"/>
      <c r="F252"/>
      <c r="G252"/>
      <c r="H252"/>
      <c r="I252"/>
      <c r="J252" s="5"/>
      <c r="K252" s="17"/>
      <c r="L252" s="5"/>
      <c r="M252" s="4"/>
      <c r="N252" s="4"/>
      <c r="O252" s="4"/>
      <c r="P252" s="4"/>
      <c r="Q252" s="4"/>
      <c r="R252" s="4"/>
      <c r="S252" s="4"/>
      <c r="T252" s="4"/>
      <c r="U252" s="4"/>
    </row>
    <row r="253" spans="1:21" x14ac:dyDescent="0.25">
      <c r="A253" s="7"/>
      <c r="B253" s="6"/>
      <c r="C253" s="6"/>
      <c r="D253" s="19"/>
      <c r="E253" s="19"/>
      <c r="F253"/>
      <c r="G253"/>
      <c r="H253"/>
      <c r="I253"/>
      <c r="J253" s="5"/>
      <c r="K253" s="17"/>
      <c r="L253" s="5"/>
      <c r="M253" s="4"/>
      <c r="N253" s="4"/>
      <c r="O253" s="4"/>
      <c r="P253" s="4"/>
      <c r="Q253" s="4"/>
      <c r="R253" s="4"/>
      <c r="S253" s="4"/>
      <c r="T253" s="4"/>
      <c r="U253" s="4"/>
    </row>
    <row r="254" spans="1:21" x14ac:dyDescent="0.25">
      <c r="A254" s="7"/>
      <c r="B254" s="6"/>
      <c r="C254" s="6"/>
      <c r="D254" s="19"/>
      <c r="E254" s="19"/>
      <c r="F254"/>
      <c r="G254"/>
      <c r="H254"/>
      <c r="I254"/>
      <c r="J254" s="5"/>
      <c r="K254" s="17"/>
      <c r="L254" s="5"/>
      <c r="M254" s="4"/>
      <c r="N254" s="4"/>
      <c r="O254" s="4"/>
      <c r="P254" s="4"/>
      <c r="Q254" s="4"/>
      <c r="R254" s="4"/>
      <c r="S254" s="4"/>
      <c r="T254" s="4"/>
      <c r="U254" s="4"/>
    </row>
    <row r="255" spans="1:21" x14ac:dyDescent="0.25">
      <c r="A255" s="7"/>
      <c r="B255" s="6"/>
      <c r="C255" s="6"/>
      <c r="D255" s="19"/>
      <c r="E255" s="19"/>
      <c r="F255"/>
      <c r="G255"/>
      <c r="H255"/>
      <c r="I255"/>
      <c r="J255" s="5"/>
      <c r="K255" s="17"/>
      <c r="L255" s="5"/>
      <c r="M255" s="4"/>
      <c r="N255" s="4"/>
      <c r="O255" s="4"/>
      <c r="P255" s="4"/>
      <c r="Q255" s="4"/>
      <c r="R255" s="4"/>
      <c r="S255" s="4"/>
      <c r="T255" s="4"/>
      <c r="U255" s="4"/>
    </row>
    <row r="256" spans="1:21" x14ac:dyDescent="0.25">
      <c r="A256" s="7"/>
      <c r="B256" s="6"/>
      <c r="C256" s="6"/>
      <c r="D256" s="19"/>
      <c r="E256" s="19"/>
      <c r="F256"/>
      <c r="G256"/>
      <c r="H256"/>
      <c r="I256"/>
      <c r="J256" s="5"/>
      <c r="K256" s="17"/>
      <c r="L256" s="5"/>
      <c r="M256" s="4"/>
      <c r="N256" s="4"/>
      <c r="O256" s="4"/>
      <c r="P256" s="4"/>
      <c r="Q256" s="4"/>
      <c r="R256" s="4"/>
      <c r="S256" s="4"/>
      <c r="T256" s="4"/>
      <c r="U256" s="4"/>
    </row>
    <row r="257" spans="1:21" x14ac:dyDescent="0.25">
      <c r="A257" s="7"/>
      <c r="B257" s="6"/>
      <c r="C257" s="6"/>
      <c r="D257" s="19"/>
      <c r="E257" s="19"/>
      <c r="F257"/>
      <c r="G257"/>
      <c r="H257"/>
      <c r="I257"/>
      <c r="J257" s="5"/>
      <c r="K257" s="17"/>
      <c r="L257" s="5"/>
      <c r="M257" s="4"/>
      <c r="N257" s="4"/>
      <c r="O257" s="4"/>
      <c r="P257" s="4"/>
      <c r="Q257" s="4"/>
      <c r="R257" s="4"/>
      <c r="S257" s="4"/>
      <c r="T257" s="4"/>
      <c r="U257" s="4"/>
    </row>
    <row r="258" spans="1:21" x14ac:dyDescent="0.25">
      <c r="A258" s="7"/>
      <c r="B258" s="6"/>
      <c r="C258" s="6"/>
      <c r="D258" s="19"/>
      <c r="E258" s="19"/>
      <c r="F258"/>
      <c r="G258"/>
      <c r="H258"/>
      <c r="I258"/>
      <c r="J258" s="5"/>
      <c r="K258" s="17"/>
      <c r="L258" s="5"/>
      <c r="M258" s="4"/>
      <c r="N258" s="4"/>
      <c r="O258" s="4"/>
      <c r="P258" s="4"/>
      <c r="Q258" s="4"/>
      <c r="R258" s="4"/>
      <c r="S258" s="4"/>
      <c r="T258" s="4"/>
      <c r="U258" s="4"/>
    </row>
    <row r="259" spans="1:21" x14ac:dyDescent="0.25">
      <c r="A259" s="7"/>
      <c r="B259" s="6"/>
      <c r="C259" s="6"/>
      <c r="D259" s="19"/>
      <c r="E259" s="19"/>
      <c r="F259"/>
      <c r="G259"/>
      <c r="H259"/>
      <c r="I259"/>
      <c r="J259" s="5"/>
      <c r="K259" s="17"/>
      <c r="L259" s="5"/>
      <c r="M259" s="4"/>
      <c r="N259" s="4"/>
      <c r="O259" s="4"/>
      <c r="P259" s="4"/>
      <c r="Q259" s="4"/>
      <c r="R259" s="4"/>
      <c r="S259" s="4"/>
      <c r="T259" s="4"/>
      <c r="U259" s="4"/>
    </row>
    <row r="260" spans="1:21" x14ac:dyDescent="0.25">
      <c r="A260" s="7"/>
      <c r="B260" s="6"/>
      <c r="C260" s="6"/>
      <c r="D260" s="19"/>
      <c r="E260" s="19"/>
      <c r="F260"/>
      <c r="G260"/>
      <c r="H260"/>
      <c r="I260"/>
      <c r="J260" s="5"/>
      <c r="K260" s="17"/>
      <c r="L260" s="5"/>
      <c r="M260" s="4"/>
      <c r="N260" s="4"/>
      <c r="O260" s="4"/>
      <c r="P260" s="4"/>
      <c r="Q260" s="4"/>
      <c r="R260" s="4"/>
      <c r="S260" s="4"/>
      <c r="T260" s="4"/>
      <c r="U260" s="4"/>
    </row>
    <row r="261" spans="1:21" x14ac:dyDescent="0.25">
      <c r="A261" s="7"/>
      <c r="B261" s="6"/>
      <c r="C261" s="6"/>
      <c r="D261" s="19"/>
      <c r="E261" s="19"/>
      <c r="F261"/>
      <c r="G261"/>
      <c r="H261"/>
      <c r="I261"/>
      <c r="J261" s="5"/>
      <c r="K261" s="17"/>
      <c r="L261" s="5"/>
      <c r="M261" s="4"/>
      <c r="N261" s="4"/>
      <c r="O261" s="4"/>
      <c r="P261" s="4"/>
      <c r="Q261" s="4"/>
      <c r="R261" s="4"/>
      <c r="S261" s="4"/>
      <c r="T261" s="4"/>
      <c r="U261" s="4"/>
    </row>
    <row r="262" spans="1:21" x14ac:dyDescent="0.25">
      <c r="A262" s="7"/>
      <c r="B262" s="6"/>
      <c r="C262" s="6"/>
      <c r="D262" s="19"/>
      <c r="E262" s="19"/>
      <c r="F262"/>
      <c r="G262"/>
      <c r="H262"/>
      <c r="I262"/>
      <c r="J262" s="5"/>
      <c r="K262" s="17"/>
      <c r="L262" s="5"/>
      <c r="M262" s="4"/>
      <c r="N262" s="4"/>
      <c r="O262" s="4"/>
      <c r="P262" s="4"/>
      <c r="Q262" s="4"/>
      <c r="R262" s="4"/>
      <c r="S262" s="4"/>
      <c r="T262" s="4"/>
      <c r="U262" s="4"/>
    </row>
    <row r="263" spans="1:21" x14ac:dyDescent="0.25">
      <c r="A263" s="7"/>
      <c r="B263" s="6"/>
      <c r="C263" s="6"/>
      <c r="D263" s="19"/>
      <c r="E263" s="19"/>
      <c r="F263"/>
      <c r="G263"/>
      <c r="H263"/>
      <c r="I263"/>
      <c r="J263" s="5"/>
      <c r="K263" s="17"/>
      <c r="L263" s="5"/>
      <c r="M263" s="4"/>
      <c r="N263" s="4"/>
      <c r="O263" s="4"/>
      <c r="P263" s="4"/>
      <c r="Q263" s="4"/>
      <c r="R263" s="4"/>
      <c r="S263" s="4"/>
      <c r="T263" s="4"/>
      <c r="U263" s="4"/>
    </row>
    <row r="264" spans="1:21" x14ac:dyDescent="0.25">
      <c r="A264" s="7"/>
      <c r="B264" s="6"/>
      <c r="C264" s="6"/>
      <c r="D264" s="19"/>
      <c r="E264" s="19"/>
      <c r="F264"/>
      <c r="G264"/>
      <c r="H264"/>
      <c r="I264"/>
      <c r="J264" s="5"/>
      <c r="K264" s="17"/>
      <c r="L264" s="5"/>
      <c r="M264" s="4"/>
      <c r="N264" s="4"/>
      <c r="O264" s="4"/>
      <c r="P264" s="4"/>
      <c r="Q264" s="4"/>
      <c r="R264" s="4"/>
      <c r="S264" s="4"/>
      <c r="T264" s="4"/>
      <c r="U264" s="4"/>
    </row>
    <row r="265" spans="1:21" x14ac:dyDescent="0.25">
      <c r="A265" s="7"/>
      <c r="B265" s="6"/>
      <c r="C265" s="6"/>
      <c r="D265" s="19"/>
      <c r="E265" s="19"/>
      <c r="F265"/>
      <c r="G265"/>
      <c r="H265"/>
      <c r="I265"/>
      <c r="J265" s="5"/>
      <c r="K265" s="17"/>
      <c r="L265" s="5"/>
      <c r="M265" s="4"/>
      <c r="N265" s="4"/>
      <c r="O265" s="4"/>
      <c r="P265" s="4"/>
      <c r="Q265" s="4"/>
      <c r="R265" s="4"/>
      <c r="S265" s="4"/>
      <c r="T265" s="4"/>
      <c r="U265" s="4"/>
    </row>
    <row r="266" spans="1:21" x14ac:dyDescent="0.25">
      <c r="A266" s="7"/>
      <c r="B266" s="6"/>
      <c r="C266" s="6"/>
      <c r="D266" s="19"/>
      <c r="E266" s="19"/>
      <c r="F266"/>
      <c r="G266"/>
      <c r="H266"/>
      <c r="I266"/>
      <c r="J266" s="5"/>
      <c r="K266" s="17"/>
      <c r="L266" s="5"/>
      <c r="M266" s="4"/>
      <c r="N266" s="4"/>
      <c r="O266" s="4"/>
      <c r="P266" s="4"/>
      <c r="Q266" s="4"/>
      <c r="R266" s="4"/>
      <c r="S266" s="4"/>
      <c r="T266" s="4"/>
      <c r="U266" s="4"/>
    </row>
    <row r="267" spans="1:21" x14ac:dyDescent="0.25">
      <c r="A267" s="7"/>
      <c r="B267" s="6"/>
      <c r="C267" s="6"/>
      <c r="D267" s="19"/>
      <c r="E267" s="19"/>
      <c r="F267"/>
      <c r="G267"/>
      <c r="H267"/>
      <c r="I267"/>
      <c r="J267" s="5"/>
      <c r="K267" s="17"/>
      <c r="L267" s="5"/>
      <c r="M267" s="4"/>
      <c r="N267" s="4"/>
      <c r="O267" s="4"/>
      <c r="P267" s="4"/>
      <c r="Q267" s="4"/>
      <c r="R267" s="4"/>
      <c r="S267" s="4"/>
      <c r="T267" s="4"/>
      <c r="U267" s="4"/>
    </row>
    <row r="268" spans="1:21" x14ac:dyDescent="0.25">
      <c r="A268" s="7"/>
      <c r="B268" s="6"/>
      <c r="C268" s="6"/>
      <c r="D268" s="19"/>
      <c r="E268" s="19"/>
      <c r="F268"/>
      <c r="G268"/>
      <c r="H268"/>
      <c r="I268"/>
      <c r="J268" s="5"/>
      <c r="K268" s="17"/>
      <c r="L268" s="5"/>
      <c r="M268" s="4"/>
      <c r="N268" s="4"/>
      <c r="O268" s="4"/>
      <c r="P268" s="4"/>
      <c r="Q268" s="4"/>
      <c r="R268" s="4"/>
      <c r="S268" s="4"/>
      <c r="T268" s="4"/>
      <c r="U268" s="4"/>
    </row>
    <row r="269" spans="1:21" x14ac:dyDescent="0.25">
      <c r="A269" s="7"/>
      <c r="B269" s="6"/>
      <c r="C269" s="6"/>
      <c r="D269" s="19"/>
      <c r="E269" s="19"/>
      <c r="F269"/>
      <c r="G269"/>
      <c r="H269"/>
      <c r="I269"/>
      <c r="J269" s="5"/>
      <c r="K269" s="17"/>
      <c r="L269" s="5"/>
      <c r="M269" s="4"/>
      <c r="N269" s="4"/>
      <c r="O269" s="4"/>
      <c r="P269" s="4"/>
      <c r="Q269" s="4"/>
      <c r="R269" s="4"/>
      <c r="S269" s="4"/>
      <c r="T269" s="4"/>
      <c r="U269" s="4"/>
    </row>
    <row r="270" spans="1:21" x14ac:dyDescent="0.25">
      <c r="A270" s="7"/>
      <c r="B270" s="6"/>
      <c r="C270" s="6"/>
      <c r="D270" s="19"/>
      <c r="E270" s="19"/>
      <c r="F270"/>
      <c r="G270"/>
      <c r="H270"/>
      <c r="I270"/>
      <c r="J270" s="5"/>
      <c r="K270" s="17"/>
      <c r="L270" s="5"/>
      <c r="M270" s="4"/>
      <c r="N270" s="4"/>
      <c r="O270" s="4"/>
      <c r="P270" s="4"/>
      <c r="Q270" s="4"/>
      <c r="R270" s="4"/>
      <c r="S270" s="4"/>
      <c r="T270" s="4"/>
      <c r="U270" s="4"/>
    </row>
    <row r="271" spans="1:21" x14ac:dyDescent="0.25">
      <c r="A271" s="7"/>
      <c r="B271" s="6"/>
      <c r="C271" s="6"/>
      <c r="D271" s="19"/>
      <c r="E271" s="19"/>
      <c r="F271"/>
      <c r="G271"/>
      <c r="H271"/>
      <c r="I271"/>
      <c r="J271" s="5"/>
      <c r="K271" s="17"/>
      <c r="L271" s="5"/>
      <c r="M271" s="4"/>
      <c r="N271" s="4"/>
      <c r="O271" s="4"/>
      <c r="P271" s="4"/>
      <c r="Q271" s="4"/>
      <c r="R271" s="4"/>
      <c r="S271" s="4"/>
      <c r="T271" s="4"/>
      <c r="U271" s="4"/>
    </row>
    <row r="272" spans="1:21" x14ac:dyDescent="0.25">
      <c r="A272" s="7"/>
      <c r="B272" s="6"/>
      <c r="C272" s="6"/>
      <c r="D272" s="19"/>
      <c r="E272" s="19"/>
      <c r="F272"/>
      <c r="G272"/>
      <c r="H272"/>
      <c r="I272"/>
      <c r="J272" s="5"/>
      <c r="K272" s="17"/>
      <c r="L272" s="5"/>
      <c r="M272" s="4"/>
      <c r="N272" s="4"/>
      <c r="O272" s="4"/>
      <c r="P272" s="4"/>
      <c r="Q272" s="4"/>
      <c r="R272" s="4"/>
      <c r="S272" s="4"/>
      <c r="T272" s="4"/>
      <c r="U272" s="4"/>
    </row>
    <row r="273" spans="1:21" x14ac:dyDescent="0.25">
      <c r="A273" s="7"/>
      <c r="B273" s="6"/>
      <c r="C273" s="6"/>
      <c r="D273" s="19"/>
      <c r="E273" s="19"/>
      <c r="F273"/>
      <c r="G273"/>
      <c r="H273"/>
      <c r="I273"/>
      <c r="J273" s="5"/>
      <c r="K273" s="17"/>
      <c r="L273" s="5"/>
      <c r="M273" s="4"/>
      <c r="N273" s="4"/>
      <c r="O273" s="4"/>
      <c r="P273" s="4"/>
      <c r="Q273" s="4"/>
      <c r="R273" s="4"/>
      <c r="S273" s="4"/>
      <c r="T273" s="4"/>
      <c r="U273" s="4"/>
    </row>
    <row r="274" spans="1:21" x14ac:dyDescent="0.25">
      <c r="A274" s="7"/>
      <c r="B274" s="6"/>
      <c r="C274" s="6"/>
      <c r="D274" s="19"/>
      <c r="E274" s="19"/>
      <c r="F274"/>
      <c r="G274"/>
      <c r="H274"/>
      <c r="I274"/>
      <c r="J274" s="5"/>
      <c r="K274" s="17"/>
      <c r="L274" s="5"/>
      <c r="M274" s="4"/>
      <c r="N274" s="4"/>
      <c r="O274" s="4"/>
      <c r="P274" s="4"/>
      <c r="Q274" s="4"/>
      <c r="R274" s="4"/>
      <c r="S274" s="4"/>
      <c r="T274" s="4"/>
      <c r="U274" s="4"/>
    </row>
    <row r="275" spans="1:21" x14ac:dyDescent="0.25">
      <c r="A275" s="7"/>
      <c r="B275" s="6"/>
      <c r="C275" s="6"/>
      <c r="D275" s="19"/>
      <c r="E275" s="19"/>
      <c r="F275"/>
      <c r="G275"/>
      <c r="H275"/>
      <c r="I275"/>
      <c r="J275" s="5"/>
      <c r="K275" s="17"/>
      <c r="L275" s="5"/>
      <c r="M275" s="4"/>
      <c r="N275" s="4"/>
      <c r="O275" s="4"/>
      <c r="P275" s="4"/>
      <c r="Q275" s="4"/>
      <c r="R275" s="4"/>
      <c r="S275" s="4"/>
      <c r="T275" s="4"/>
      <c r="U275" s="4"/>
    </row>
    <row r="276" spans="1:21" x14ac:dyDescent="0.25">
      <c r="A276" s="7"/>
      <c r="B276" s="6"/>
      <c r="C276" s="6"/>
      <c r="D276" s="19"/>
      <c r="E276" s="19"/>
      <c r="F276"/>
      <c r="G276"/>
      <c r="H276"/>
      <c r="I276"/>
      <c r="J276" s="5"/>
      <c r="K276" s="17"/>
      <c r="L276" s="5"/>
      <c r="M276" s="4"/>
      <c r="N276" s="4"/>
      <c r="O276" s="4"/>
      <c r="P276" s="4"/>
      <c r="Q276" s="4"/>
      <c r="R276" s="4"/>
      <c r="S276" s="4"/>
      <c r="T276" s="4"/>
      <c r="U276" s="4"/>
    </row>
    <row r="277" spans="1:21" x14ac:dyDescent="0.25">
      <c r="A277" s="7"/>
      <c r="B277" s="6"/>
      <c r="C277" s="6"/>
      <c r="D277" s="19"/>
      <c r="E277" s="19"/>
      <c r="F277"/>
      <c r="G277"/>
      <c r="H277"/>
      <c r="I277"/>
      <c r="J277" s="5"/>
      <c r="K277" s="17"/>
      <c r="L277" s="5"/>
      <c r="M277" s="4"/>
      <c r="N277" s="4"/>
      <c r="O277" s="4"/>
      <c r="P277" s="4"/>
      <c r="Q277" s="4"/>
      <c r="R277" s="4"/>
      <c r="S277" s="4"/>
      <c r="T277" s="4"/>
      <c r="U277" s="4"/>
    </row>
    <row r="278" spans="1:21" x14ac:dyDescent="0.25">
      <c r="A278" s="7"/>
      <c r="B278" s="6"/>
      <c r="C278" s="6"/>
      <c r="D278" s="19"/>
      <c r="E278" s="19"/>
      <c r="F278"/>
      <c r="G278"/>
      <c r="H278"/>
      <c r="I278"/>
      <c r="J278" s="5"/>
      <c r="K278" s="17"/>
      <c r="L278" s="5"/>
      <c r="M278" s="4"/>
      <c r="N278" s="4"/>
      <c r="O278" s="4"/>
      <c r="P278" s="4"/>
      <c r="Q278" s="4"/>
      <c r="R278" s="4"/>
      <c r="S278" s="4"/>
      <c r="T278" s="4"/>
      <c r="U278" s="4"/>
    </row>
    <row r="279" spans="1:21" x14ac:dyDescent="0.25">
      <c r="A279" s="7"/>
      <c r="B279" s="6"/>
      <c r="C279" s="6"/>
      <c r="D279" s="19"/>
      <c r="E279" s="19"/>
      <c r="F279"/>
      <c r="G279"/>
      <c r="H279"/>
      <c r="I279"/>
      <c r="J279" s="5"/>
      <c r="K279" s="17"/>
      <c r="L279" s="5"/>
      <c r="M279" s="4"/>
      <c r="N279" s="4"/>
      <c r="O279" s="4"/>
      <c r="P279" s="4"/>
      <c r="Q279" s="4"/>
      <c r="R279" s="4"/>
      <c r="S279" s="4"/>
      <c r="T279" s="4"/>
      <c r="U279" s="4"/>
    </row>
    <row r="280" spans="1:21" x14ac:dyDescent="0.25">
      <c r="A280" s="7"/>
      <c r="B280" s="6"/>
      <c r="C280" s="6"/>
      <c r="D280" s="19"/>
      <c r="E280" s="19"/>
      <c r="F280"/>
      <c r="G280"/>
      <c r="H280"/>
      <c r="I280"/>
      <c r="J280" s="5"/>
      <c r="K280" s="17"/>
      <c r="L280" s="5"/>
      <c r="M280" s="4"/>
      <c r="N280" s="4"/>
      <c r="O280" s="4"/>
      <c r="P280" s="4"/>
      <c r="Q280" s="4"/>
      <c r="R280" s="4"/>
      <c r="S280" s="4"/>
      <c r="T280" s="4"/>
      <c r="U280" s="4"/>
    </row>
    <row r="281" spans="1:21" x14ac:dyDescent="0.25">
      <c r="A281" s="7"/>
      <c r="B281" s="6"/>
      <c r="C281" s="6"/>
      <c r="D281" s="19"/>
      <c r="E281" s="19"/>
      <c r="F281"/>
      <c r="G281"/>
      <c r="H281"/>
      <c r="I281"/>
      <c r="J281" s="5"/>
      <c r="K281" s="17"/>
      <c r="L281" s="5"/>
      <c r="M281" s="4"/>
      <c r="N281" s="4"/>
      <c r="O281" s="4"/>
      <c r="P281" s="4"/>
      <c r="Q281" s="4"/>
      <c r="R281" s="4"/>
      <c r="S281" s="4"/>
      <c r="T281" s="4"/>
      <c r="U281" s="4"/>
    </row>
    <row r="282" spans="1:21" x14ac:dyDescent="0.25">
      <c r="A282" s="7"/>
      <c r="B282" s="6"/>
      <c r="C282" s="6"/>
      <c r="D282" s="19"/>
      <c r="E282" s="19"/>
      <c r="F282"/>
      <c r="G282"/>
      <c r="H282"/>
      <c r="I282"/>
      <c r="J282" s="5"/>
      <c r="K282" s="17"/>
      <c r="L282" s="5"/>
      <c r="M282" s="4"/>
      <c r="N282" s="4"/>
      <c r="O282" s="4"/>
      <c r="P282" s="4"/>
      <c r="Q282" s="4"/>
      <c r="R282" s="4"/>
      <c r="S282" s="4"/>
      <c r="T282" s="4"/>
      <c r="U282" s="4"/>
    </row>
    <row r="283" spans="1:21" x14ac:dyDescent="0.25">
      <c r="A283" s="7"/>
      <c r="B283" s="6"/>
      <c r="C283" s="6"/>
      <c r="D283" s="19"/>
      <c r="E283" s="19"/>
      <c r="F283"/>
      <c r="G283"/>
      <c r="H283"/>
      <c r="I283"/>
      <c r="J283" s="5"/>
      <c r="K283" s="17"/>
      <c r="L283" s="5"/>
      <c r="M283" s="4"/>
      <c r="N283" s="4"/>
      <c r="O283" s="4"/>
      <c r="P283" s="4"/>
      <c r="Q283" s="4"/>
      <c r="R283" s="4"/>
      <c r="S283" s="4"/>
      <c r="T283" s="4"/>
      <c r="U283" s="4"/>
    </row>
    <row r="284" spans="1:21" x14ac:dyDescent="0.25">
      <c r="A284" s="7"/>
      <c r="B284" s="6"/>
      <c r="C284" s="6"/>
      <c r="D284" s="19"/>
      <c r="E284" s="19"/>
      <c r="F284"/>
      <c r="G284"/>
      <c r="H284"/>
      <c r="I284"/>
      <c r="J284" s="5"/>
      <c r="K284" s="17"/>
      <c r="L284" s="5"/>
      <c r="M284" s="4"/>
      <c r="N284" s="4"/>
      <c r="O284" s="4"/>
      <c r="P284" s="4"/>
      <c r="Q284" s="4"/>
      <c r="R284" s="4"/>
      <c r="S284" s="4"/>
      <c r="T284" s="4"/>
      <c r="U284" s="4"/>
    </row>
    <row r="285" spans="1:21" x14ac:dyDescent="0.25">
      <c r="A285" s="7"/>
      <c r="B285" s="6"/>
      <c r="C285" s="6"/>
      <c r="D285" s="19"/>
      <c r="E285" s="19"/>
      <c r="F285"/>
      <c r="G285"/>
      <c r="H285"/>
      <c r="I285"/>
      <c r="J285" s="5"/>
      <c r="K285" s="17"/>
      <c r="L285" s="5"/>
      <c r="M285" s="4"/>
      <c r="N285" s="4"/>
      <c r="O285" s="4"/>
      <c r="P285" s="4"/>
      <c r="Q285" s="4"/>
      <c r="R285" s="4"/>
      <c r="S285" s="4"/>
      <c r="T285" s="4"/>
      <c r="U285" s="4"/>
    </row>
    <row r="286" spans="1:21" x14ac:dyDescent="0.25">
      <c r="A286" s="7"/>
      <c r="B286" s="6"/>
      <c r="C286" s="6"/>
      <c r="D286" s="19"/>
      <c r="E286" s="19"/>
      <c r="F286"/>
      <c r="G286"/>
      <c r="H286"/>
      <c r="I286"/>
      <c r="J286" s="5"/>
      <c r="K286" s="17"/>
      <c r="L286" s="5"/>
      <c r="M286" s="4"/>
      <c r="N286" s="4"/>
      <c r="O286" s="4"/>
      <c r="P286" s="4"/>
      <c r="Q286" s="4"/>
      <c r="R286" s="4"/>
      <c r="S286" s="4"/>
      <c r="T286" s="4"/>
      <c r="U286" s="4"/>
    </row>
    <row r="287" spans="1:21" x14ac:dyDescent="0.25">
      <c r="A287" s="7"/>
      <c r="B287" s="6"/>
      <c r="C287" s="6"/>
      <c r="D287" s="19"/>
      <c r="E287" s="19"/>
      <c r="F287"/>
      <c r="G287"/>
      <c r="H287"/>
      <c r="I287"/>
      <c r="J287" s="5"/>
      <c r="K287" s="17"/>
      <c r="L287" s="5"/>
      <c r="M287" s="4"/>
      <c r="N287" s="4"/>
      <c r="O287" s="4"/>
      <c r="P287" s="4"/>
      <c r="Q287" s="4"/>
      <c r="R287" s="4"/>
      <c r="S287" s="4"/>
      <c r="T287" s="4"/>
      <c r="U287" s="4"/>
    </row>
    <row r="288" spans="1:21" x14ac:dyDescent="0.25">
      <c r="A288" s="7"/>
      <c r="B288" s="6"/>
      <c r="C288" s="6"/>
      <c r="D288" s="19"/>
      <c r="E288" s="19"/>
      <c r="F288"/>
      <c r="G288"/>
      <c r="H288"/>
      <c r="I288"/>
      <c r="J288" s="5"/>
      <c r="K288" s="17"/>
      <c r="L288" s="5"/>
      <c r="M288" s="4"/>
      <c r="N288" s="4"/>
      <c r="O288" s="4"/>
      <c r="P288" s="4"/>
      <c r="Q288" s="4"/>
      <c r="R288" s="4"/>
      <c r="S288" s="4"/>
      <c r="T288" s="4"/>
      <c r="U288" s="4"/>
    </row>
    <row r="289" spans="1:21" x14ac:dyDescent="0.25">
      <c r="A289" s="7"/>
      <c r="B289" s="6"/>
      <c r="C289" s="6"/>
      <c r="D289" s="19"/>
      <c r="E289" s="19"/>
      <c r="F289"/>
      <c r="G289"/>
      <c r="H289"/>
      <c r="I289"/>
      <c r="J289" s="5"/>
      <c r="K289" s="17"/>
      <c r="L289" s="5"/>
      <c r="M289" s="4"/>
      <c r="N289" s="4"/>
      <c r="O289" s="4"/>
      <c r="P289" s="4"/>
      <c r="Q289" s="4"/>
      <c r="R289" s="4"/>
      <c r="S289" s="4"/>
      <c r="T289" s="4"/>
      <c r="U289" s="4"/>
    </row>
    <row r="290" spans="1:21" x14ac:dyDescent="0.25">
      <c r="A290" s="7"/>
      <c r="B290" s="6"/>
      <c r="C290" s="6"/>
      <c r="D290" s="19"/>
      <c r="E290" s="19"/>
      <c r="F290"/>
      <c r="G290"/>
      <c r="H290"/>
      <c r="I290"/>
      <c r="J290" s="5"/>
      <c r="K290" s="17"/>
      <c r="L290" s="5"/>
      <c r="M290" s="4"/>
      <c r="N290" s="4"/>
      <c r="O290" s="4"/>
      <c r="P290" s="4"/>
      <c r="Q290" s="4"/>
      <c r="R290" s="4"/>
      <c r="S290" s="4"/>
      <c r="T290" s="4"/>
      <c r="U290" s="4"/>
    </row>
    <row r="291" spans="1:21" x14ac:dyDescent="0.25">
      <c r="A291" s="7"/>
      <c r="B291" s="6"/>
      <c r="C291" s="6"/>
      <c r="D291" s="19"/>
      <c r="E291" s="19"/>
      <c r="F291"/>
      <c r="G291"/>
      <c r="H291"/>
      <c r="I291"/>
      <c r="J291" s="5"/>
      <c r="K291" s="17"/>
      <c r="L291" s="5"/>
      <c r="M291" s="4"/>
      <c r="N291" s="4"/>
      <c r="O291" s="4"/>
      <c r="P291" s="4"/>
      <c r="Q291" s="4"/>
      <c r="R291" s="4"/>
      <c r="S291" s="4"/>
      <c r="T291" s="4"/>
      <c r="U291" s="4"/>
    </row>
    <row r="292" spans="1:21" x14ac:dyDescent="0.25">
      <c r="A292" s="7"/>
      <c r="B292" s="6"/>
      <c r="C292" s="6"/>
      <c r="D292" s="19"/>
      <c r="E292" s="19"/>
      <c r="F292"/>
      <c r="G292"/>
      <c r="H292"/>
      <c r="I292"/>
      <c r="J292" s="5"/>
      <c r="K292" s="17"/>
      <c r="L292" s="5"/>
      <c r="M292" s="4"/>
      <c r="N292" s="4"/>
      <c r="O292" s="4"/>
      <c r="P292" s="4"/>
      <c r="Q292" s="4"/>
      <c r="R292" s="4"/>
      <c r="S292" s="4"/>
      <c r="T292" s="4"/>
      <c r="U292" s="4"/>
    </row>
    <row r="293" spans="1:21" x14ac:dyDescent="0.25">
      <c r="A293" s="7"/>
      <c r="B293" s="6"/>
      <c r="C293" s="6"/>
      <c r="D293" s="19"/>
      <c r="E293" s="19"/>
      <c r="F293"/>
      <c r="G293"/>
      <c r="H293"/>
      <c r="I293"/>
      <c r="J293" s="5"/>
      <c r="K293" s="17"/>
      <c r="L293" s="5"/>
      <c r="M293" s="4"/>
      <c r="N293" s="4"/>
      <c r="O293" s="4"/>
      <c r="P293" s="4"/>
      <c r="Q293" s="4"/>
      <c r="R293" s="4"/>
      <c r="S293" s="4"/>
      <c r="T293" s="4"/>
      <c r="U293" s="4"/>
    </row>
    <row r="294" spans="1:21" x14ac:dyDescent="0.25">
      <c r="A294" s="7"/>
      <c r="B294" s="6"/>
      <c r="C294" s="6"/>
      <c r="D294" s="19"/>
      <c r="E294" s="19"/>
      <c r="F294"/>
      <c r="G294"/>
      <c r="H294"/>
      <c r="I294"/>
      <c r="J294" s="5"/>
      <c r="K294" s="17"/>
      <c r="L294" s="5"/>
      <c r="M294" s="4"/>
      <c r="N294" s="4"/>
      <c r="O294" s="4"/>
      <c r="P294" s="4"/>
      <c r="Q294" s="4"/>
      <c r="R294" s="4"/>
      <c r="S294" s="4"/>
      <c r="T294" s="4"/>
      <c r="U294" s="4"/>
    </row>
    <row r="295" spans="1:21" x14ac:dyDescent="0.25">
      <c r="A295" s="7"/>
      <c r="B295" s="6"/>
      <c r="C295" s="6"/>
      <c r="D295" s="19"/>
      <c r="E295" s="19"/>
      <c r="F295"/>
      <c r="G295"/>
      <c r="H295"/>
      <c r="I295"/>
      <c r="J295" s="5"/>
      <c r="K295" s="17"/>
      <c r="L295" s="5"/>
      <c r="M295" s="4"/>
      <c r="N295" s="4"/>
      <c r="O295" s="4"/>
      <c r="P295" s="4"/>
      <c r="Q295" s="4"/>
      <c r="R295" s="4"/>
      <c r="S295" s="4"/>
      <c r="T295" s="4"/>
      <c r="U295" s="4"/>
    </row>
    <row r="296" spans="1:21" x14ac:dyDescent="0.25">
      <c r="A296" s="7"/>
      <c r="B296" s="6"/>
      <c r="C296" s="6"/>
      <c r="D296" s="19"/>
      <c r="E296" s="19"/>
      <c r="F296"/>
      <c r="G296"/>
      <c r="H296"/>
      <c r="I296"/>
      <c r="J296" s="5"/>
      <c r="K296" s="17"/>
      <c r="L296" s="5"/>
      <c r="M296" s="4"/>
      <c r="N296" s="4"/>
      <c r="O296" s="4"/>
      <c r="P296" s="4"/>
      <c r="Q296" s="4"/>
      <c r="R296" s="4"/>
      <c r="S296" s="4"/>
      <c r="T296" s="4"/>
      <c r="U296" s="4"/>
    </row>
    <row r="297" spans="1:21" x14ac:dyDescent="0.25">
      <c r="A297" s="7"/>
      <c r="B297" s="6"/>
      <c r="C297" s="6"/>
      <c r="D297" s="19"/>
      <c r="E297" s="19"/>
      <c r="F297"/>
      <c r="G297"/>
      <c r="H297"/>
      <c r="I297"/>
      <c r="J297" s="5"/>
      <c r="K297" s="17"/>
      <c r="L297" s="5"/>
      <c r="M297" s="4"/>
      <c r="N297" s="4"/>
      <c r="O297" s="4"/>
      <c r="P297" s="4"/>
      <c r="Q297" s="4"/>
      <c r="R297" s="4"/>
      <c r="S297" s="4"/>
      <c r="T297" s="4"/>
      <c r="U297" s="4"/>
    </row>
    <row r="298" spans="1:21" x14ac:dyDescent="0.25">
      <c r="A298" s="7"/>
      <c r="B298" s="6"/>
      <c r="C298" s="6"/>
      <c r="D298" s="19"/>
      <c r="E298" s="19"/>
      <c r="F298"/>
      <c r="G298"/>
      <c r="H298"/>
      <c r="I298"/>
      <c r="J298" s="5"/>
      <c r="K298" s="17"/>
      <c r="L298" s="5"/>
      <c r="M298" s="4"/>
      <c r="N298" s="4"/>
      <c r="O298" s="4"/>
      <c r="P298" s="4"/>
      <c r="Q298" s="4"/>
      <c r="R298" s="4"/>
      <c r="S298" s="4"/>
      <c r="T298" s="4"/>
      <c r="U298" s="4"/>
    </row>
    <row r="299" spans="1:21" x14ac:dyDescent="0.25">
      <c r="A299" s="7"/>
      <c r="B299" s="6"/>
      <c r="C299" s="6"/>
      <c r="D299" s="19"/>
      <c r="E299" s="19"/>
      <c r="F299"/>
      <c r="G299"/>
      <c r="H299"/>
      <c r="I299"/>
      <c r="J299" s="5"/>
      <c r="K299" s="17"/>
      <c r="L299" s="5"/>
      <c r="M299" s="4"/>
      <c r="N299" s="4"/>
      <c r="O299" s="4"/>
      <c r="P299" s="4"/>
      <c r="Q299" s="4"/>
      <c r="R299" s="4"/>
      <c r="S299" s="4"/>
      <c r="T299" s="4"/>
      <c r="U299" s="4"/>
    </row>
    <row r="300" spans="1:21" x14ac:dyDescent="0.25">
      <c r="A300" s="7"/>
      <c r="B300" s="6"/>
      <c r="C300" s="6"/>
      <c r="D300" s="19"/>
      <c r="E300" s="19"/>
      <c r="F300"/>
      <c r="G300"/>
      <c r="H300"/>
      <c r="I300"/>
      <c r="J300" s="5"/>
      <c r="K300" s="17"/>
      <c r="L300" s="5"/>
      <c r="M300" s="4"/>
      <c r="N300" s="4"/>
      <c r="O300" s="4"/>
      <c r="P300" s="4"/>
      <c r="Q300" s="4"/>
      <c r="R300" s="4"/>
      <c r="S300" s="4"/>
      <c r="T300" s="4"/>
      <c r="U300" s="4"/>
    </row>
    <row r="301" spans="1:21" x14ac:dyDescent="0.25">
      <c r="A301" s="7"/>
      <c r="B301" s="6"/>
      <c r="C301" s="6"/>
      <c r="D301" s="19"/>
      <c r="E301" s="19"/>
      <c r="F301"/>
      <c r="G301"/>
      <c r="H301"/>
      <c r="I301"/>
      <c r="J301" s="5"/>
      <c r="K301" s="17"/>
      <c r="L301" s="5"/>
      <c r="M301" s="4"/>
      <c r="N301" s="4"/>
      <c r="O301" s="4"/>
      <c r="P301" s="4"/>
      <c r="Q301" s="4"/>
      <c r="R301" s="4"/>
      <c r="S301" s="4"/>
      <c r="T301" s="4"/>
      <c r="U301" s="4"/>
    </row>
    <row r="302" spans="1:21" x14ac:dyDescent="0.25">
      <c r="A302" s="7"/>
      <c r="B302" s="6"/>
      <c r="C302" s="6"/>
      <c r="D302" s="19"/>
      <c r="E302" s="19"/>
      <c r="F302"/>
      <c r="G302"/>
      <c r="H302"/>
      <c r="I302"/>
      <c r="J302" s="5"/>
      <c r="K302" s="17"/>
      <c r="L302" s="5"/>
      <c r="M302" s="4"/>
      <c r="N302" s="4"/>
      <c r="O302" s="4"/>
      <c r="P302" s="4"/>
      <c r="Q302" s="4"/>
      <c r="R302" s="4"/>
      <c r="S302" s="4"/>
      <c r="T302" s="4"/>
      <c r="U302" s="4"/>
    </row>
    <row r="303" spans="1:21" x14ac:dyDescent="0.25">
      <c r="A303" s="7"/>
      <c r="B303" s="6"/>
      <c r="C303" s="6"/>
      <c r="D303" s="19"/>
      <c r="E303" s="19"/>
      <c r="F303"/>
      <c r="G303"/>
      <c r="H303"/>
      <c r="I303"/>
      <c r="J303" s="5"/>
      <c r="K303" s="17"/>
      <c r="L303" s="5"/>
      <c r="M303" s="4"/>
      <c r="N303" s="4"/>
      <c r="O303" s="4"/>
      <c r="P303" s="4"/>
      <c r="Q303" s="4"/>
      <c r="R303" s="4"/>
      <c r="S303" s="4"/>
      <c r="T303" s="4"/>
      <c r="U303" s="4"/>
    </row>
    <row r="304" spans="1:21" x14ac:dyDescent="0.25">
      <c r="A304" s="7"/>
      <c r="B304" s="6"/>
      <c r="C304" s="6"/>
      <c r="D304" s="19"/>
      <c r="E304" s="19"/>
      <c r="F304"/>
      <c r="G304"/>
      <c r="H304"/>
      <c r="I304"/>
      <c r="J304" s="5"/>
      <c r="K304" s="17"/>
      <c r="L304" s="5"/>
      <c r="M304" s="4"/>
      <c r="N304" s="4"/>
      <c r="O304" s="4"/>
      <c r="P304" s="4"/>
      <c r="Q304" s="4"/>
      <c r="R304" s="4"/>
      <c r="S304" s="4"/>
      <c r="T304" s="4"/>
      <c r="U304" s="4"/>
    </row>
    <row r="305" spans="1:21" x14ac:dyDescent="0.25">
      <c r="A305" s="7"/>
      <c r="B305" s="6"/>
      <c r="C305" s="6"/>
      <c r="D305" s="19"/>
      <c r="E305" s="19"/>
      <c r="F305"/>
      <c r="G305"/>
      <c r="H305"/>
      <c r="I305"/>
      <c r="J305" s="5"/>
      <c r="K305" s="17"/>
      <c r="L305" s="5"/>
      <c r="M305" s="4"/>
      <c r="N305" s="4"/>
      <c r="O305" s="4"/>
      <c r="P305" s="4"/>
      <c r="Q305" s="4"/>
      <c r="R305" s="4"/>
      <c r="S305" s="4"/>
      <c r="T305" s="4"/>
      <c r="U305" s="4"/>
    </row>
    <row r="306" spans="1:21" x14ac:dyDescent="0.25">
      <c r="A306" s="7"/>
      <c r="B306" s="6"/>
      <c r="C306" s="6"/>
      <c r="D306" s="19"/>
      <c r="E306" s="19"/>
      <c r="F306"/>
      <c r="G306"/>
      <c r="H306"/>
      <c r="I306"/>
      <c r="J306" s="5"/>
      <c r="K306" s="17"/>
      <c r="L306" s="5"/>
      <c r="M306" s="4"/>
      <c r="N306" s="4"/>
      <c r="O306" s="4"/>
      <c r="P306" s="4"/>
      <c r="Q306" s="4"/>
      <c r="R306" s="4"/>
      <c r="S306" s="4"/>
      <c r="T306" s="4"/>
      <c r="U306" s="4"/>
    </row>
    <row r="307" spans="1:21" x14ac:dyDescent="0.25">
      <c r="A307" s="7"/>
      <c r="B307" s="6"/>
      <c r="C307" s="6"/>
      <c r="D307" s="19"/>
      <c r="E307" s="19"/>
      <c r="F307"/>
      <c r="G307"/>
      <c r="H307"/>
      <c r="I307"/>
      <c r="J307" s="5"/>
      <c r="K307" s="17"/>
      <c r="L307" s="5"/>
      <c r="M307" s="4"/>
      <c r="N307" s="4"/>
      <c r="O307" s="4"/>
      <c r="P307" s="4"/>
      <c r="Q307" s="4"/>
      <c r="R307" s="4"/>
      <c r="S307" s="4"/>
      <c r="T307" s="4"/>
      <c r="U307" s="4"/>
    </row>
    <row r="308" spans="1:21" x14ac:dyDescent="0.25">
      <c r="A308" s="7"/>
      <c r="B308" s="6"/>
      <c r="C308" s="6"/>
      <c r="D308" s="19"/>
      <c r="E308" s="19"/>
      <c r="F308"/>
      <c r="G308"/>
      <c r="H308"/>
      <c r="I308"/>
      <c r="J308" s="5"/>
      <c r="K308" s="17"/>
      <c r="L308" s="5"/>
      <c r="M308" s="4"/>
      <c r="N308" s="4"/>
      <c r="O308" s="4"/>
      <c r="P308" s="4"/>
      <c r="Q308" s="4"/>
      <c r="R308" s="4"/>
      <c r="S308" s="4"/>
      <c r="T308" s="4"/>
      <c r="U308" s="4"/>
    </row>
    <row r="309" spans="1:21" x14ac:dyDescent="0.25">
      <c r="A309" s="7"/>
      <c r="B309" s="6"/>
      <c r="C309" s="6"/>
      <c r="D309" s="19"/>
      <c r="E309" s="19"/>
      <c r="F309"/>
      <c r="G309"/>
      <c r="H309"/>
      <c r="I309"/>
      <c r="J309" s="5"/>
      <c r="K309" s="17"/>
      <c r="L309" s="5"/>
      <c r="M309" s="4"/>
      <c r="N309" s="4"/>
      <c r="O309" s="4"/>
      <c r="P309" s="4"/>
      <c r="Q309" s="4"/>
      <c r="R309" s="4"/>
      <c r="S309" s="4"/>
      <c r="T309" s="4"/>
      <c r="U309" s="4"/>
    </row>
    <row r="310" spans="1:21" x14ac:dyDescent="0.25">
      <c r="A310" s="7"/>
      <c r="B310" s="6"/>
      <c r="C310" s="6"/>
      <c r="D310" s="19"/>
      <c r="E310" s="19"/>
      <c r="F310"/>
      <c r="G310"/>
      <c r="H310"/>
      <c r="I310"/>
      <c r="J310" s="5"/>
      <c r="K310" s="17"/>
      <c r="L310" s="5"/>
      <c r="M310" s="4"/>
      <c r="N310" s="4"/>
      <c r="O310" s="4"/>
      <c r="P310" s="4"/>
      <c r="Q310" s="4"/>
      <c r="R310" s="4"/>
      <c r="S310" s="4"/>
      <c r="T310" s="4"/>
      <c r="U310" s="4"/>
    </row>
    <row r="311" spans="1:21" x14ac:dyDescent="0.25">
      <c r="A311" s="7"/>
      <c r="B311" s="6"/>
      <c r="C311" s="6"/>
      <c r="D311" s="19"/>
      <c r="E311" s="19"/>
      <c r="F311"/>
      <c r="G311"/>
      <c r="H311"/>
      <c r="I311"/>
      <c r="J311" s="5"/>
      <c r="K311" s="17"/>
      <c r="L311" s="5"/>
      <c r="M311" s="4"/>
      <c r="N311" s="4"/>
      <c r="O311" s="4"/>
      <c r="P311" s="4"/>
      <c r="Q311" s="4"/>
      <c r="R311" s="4"/>
      <c r="S311" s="4"/>
      <c r="T311" s="4"/>
      <c r="U311" s="4"/>
    </row>
    <row r="312" spans="1:21" x14ac:dyDescent="0.25">
      <c r="A312" s="7"/>
      <c r="B312" s="6"/>
      <c r="C312" s="6"/>
      <c r="D312" s="19"/>
      <c r="E312" s="19"/>
      <c r="F312"/>
      <c r="G312"/>
      <c r="H312"/>
      <c r="I312"/>
      <c r="J312" s="5"/>
      <c r="K312" s="17"/>
      <c r="L312" s="5"/>
      <c r="M312" s="4"/>
      <c r="N312" s="4"/>
      <c r="O312" s="4"/>
      <c r="P312" s="4"/>
      <c r="Q312" s="4"/>
      <c r="R312" s="4"/>
      <c r="S312" s="4"/>
      <c r="T312" s="4"/>
      <c r="U312" s="4"/>
    </row>
    <row r="313" spans="1:21" x14ac:dyDescent="0.25">
      <c r="A313" s="7"/>
      <c r="B313" s="6"/>
      <c r="C313" s="6"/>
      <c r="D313" s="19"/>
      <c r="E313" s="19"/>
      <c r="F313"/>
      <c r="G313"/>
      <c r="H313"/>
      <c r="I313"/>
      <c r="J313" s="5"/>
      <c r="K313" s="17"/>
      <c r="L313" s="5"/>
      <c r="M313" s="4"/>
      <c r="N313" s="4"/>
      <c r="O313" s="4"/>
      <c r="P313" s="4"/>
      <c r="Q313" s="4"/>
      <c r="R313" s="4"/>
      <c r="S313" s="4"/>
      <c r="T313" s="4"/>
      <c r="U313" s="4"/>
    </row>
    <row r="314" spans="1:21" x14ac:dyDescent="0.25">
      <c r="A314" s="7"/>
      <c r="B314" s="6"/>
      <c r="C314" s="6"/>
      <c r="D314" s="19"/>
      <c r="E314" s="19"/>
      <c r="F314"/>
      <c r="G314"/>
      <c r="H314"/>
      <c r="I314"/>
      <c r="J314" s="5"/>
      <c r="K314" s="17"/>
      <c r="L314" s="5"/>
      <c r="M314" s="4"/>
      <c r="N314" s="4"/>
      <c r="O314" s="4"/>
      <c r="P314" s="4"/>
      <c r="Q314" s="4"/>
      <c r="R314" s="4"/>
      <c r="S314" s="4"/>
      <c r="T314" s="4"/>
      <c r="U314" s="4"/>
    </row>
    <row r="315" spans="1:21" x14ac:dyDescent="0.25">
      <c r="A315" s="7"/>
      <c r="B315" s="6"/>
      <c r="C315" s="6"/>
      <c r="D315" s="19"/>
      <c r="E315" s="19"/>
      <c r="F315"/>
      <c r="G315"/>
      <c r="H315"/>
      <c r="I315"/>
      <c r="J315" s="5"/>
      <c r="K315" s="17"/>
      <c r="L315" s="5"/>
      <c r="M315" s="4"/>
      <c r="N315" s="4"/>
      <c r="O315" s="4"/>
      <c r="P315" s="4"/>
      <c r="Q315" s="4"/>
      <c r="R315" s="4"/>
      <c r="S315" s="4"/>
      <c r="T315" s="4"/>
      <c r="U315" s="4"/>
    </row>
    <row r="316" spans="1:21" x14ac:dyDescent="0.25">
      <c r="A316" s="7"/>
      <c r="B316" s="6"/>
      <c r="C316" s="6"/>
      <c r="D316" s="19"/>
      <c r="E316" s="19"/>
      <c r="F316"/>
      <c r="G316"/>
      <c r="H316"/>
      <c r="I316"/>
      <c r="J316" s="5"/>
      <c r="K316" s="17"/>
      <c r="L316" s="5"/>
      <c r="M316" s="4"/>
      <c r="N316" s="4"/>
      <c r="O316" s="4"/>
      <c r="P316" s="4"/>
      <c r="Q316" s="4"/>
      <c r="R316" s="4"/>
      <c r="S316" s="4"/>
      <c r="T316" s="4"/>
      <c r="U316" s="4"/>
    </row>
    <row r="317" spans="1:21" x14ac:dyDescent="0.25">
      <c r="A317" s="7"/>
      <c r="B317" s="6"/>
      <c r="C317" s="6"/>
      <c r="D317" s="19"/>
      <c r="E317" s="19"/>
      <c r="F317"/>
      <c r="G317"/>
      <c r="H317"/>
      <c r="I317"/>
      <c r="J317" s="5"/>
      <c r="K317" s="17"/>
      <c r="L317" s="5"/>
      <c r="M317" s="4"/>
      <c r="N317" s="4"/>
      <c r="O317" s="4"/>
      <c r="P317" s="4"/>
      <c r="Q317" s="4"/>
      <c r="R317" s="4"/>
      <c r="S317" s="4"/>
      <c r="T317" s="4"/>
      <c r="U317" s="4"/>
    </row>
    <row r="318" spans="1:21" x14ac:dyDescent="0.25">
      <c r="A318" s="7"/>
      <c r="B318" s="6"/>
      <c r="C318" s="6"/>
      <c r="D318" s="19"/>
      <c r="E318" s="19"/>
      <c r="F318"/>
      <c r="G318"/>
      <c r="H318"/>
      <c r="I318"/>
      <c r="J318" s="5"/>
      <c r="K318" s="17"/>
      <c r="L318" s="5"/>
      <c r="M318" s="4"/>
      <c r="N318" s="4"/>
      <c r="O318" s="4"/>
      <c r="P318" s="4"/>
      <c r="Q318" s="4"/>
      <c r="R318" s="4"/>
      <c r="S318" s="4"/>
      <c r="T318" s="4"/>
      <c r="U318" s="4"/>
    </row>
    <row r="319" spans="1:21" x14ac:dyDescent="0.25">
      <c r="A319" s="7"/>
      <c r="B319" s="6"/>
      <c r="C319" s="6"/>
      <c r="D319" s="19"/>
      <c r="E319" s="19"/>
      <c r="F319"/>
      <c r="G319"/>
      <c r="H319"/>
      <c r="I319"/>
      <c r="J319" s="5"/>
      <c r="K319" s="17"/>
      <c r="L319" s="5"/>
      <c r="M319" s="4"/>
      <c r="N319" s="4"/>
      <c r="O319" s="4"/>
      <c r="P319" s="4"/>
      <c r="Q319" s="4"/>
      <c r="R319" s="4"/>
      <c r="S319" s="4"/>
      <c r="T319" s="4"/>
      <c r="U319" s="4"/>
    </row>
    <row r="320" spans="1:21" x14ac:dyDescent="0.25">
      <c r="A320" s="7"/>
      <c r="B320" s="6"/>
      <c r="C320" s="6"/>
      <c r="D320" s="19"/>
      <c r="E320" s="19"/>
      <c r="F320"/>
      <c r="G320"/>
      <c r="H320"/>
      <c r="I320"/>
      <c r="J320" s="5"/>
      <c r="K320" s="17"/>
      <c r="L320" s="5"/>
      <c r="M320" s="4"/>
      <c r="N320" s="4"/>
      <c r="O320" s="4"/>
      <c r="P320" s="4"/>
      <c r="Q320" s="4"/>
      <c r="R320" s="4"/>
      <c r="S320" s="4"/>
      <c r="T320" s="4"/>
      <c r="U320" s="4"/>
    </row>
    <row r="321" spans="1:21" x14ac:dyDescent="0.25">
      <c r="A321" s="7"/>
      <c r="B321" s="6"/>
      <c r="C321" s="6"/>
      <c r="D321" s="19"/>
      <c r="E321" s="19"/>
      <c r="F321"/>
      <c r="G321"/>
      <c r="H321"/>
      <c r="I321"/>
      <c r="J321" s="5"/>
      <c r="K321" s="17"/>
      <c r="L321" s="5"/>
      <c r="M321" s="4"/>
      <c r="N321" s="4"/>
      <c r="O321" s="4"/>
      <c r="P321" s="4"/>
      <c r="Q321" s="4"/>
      <c r="R321" s="4"/>
      <c r="S321" s="4"/>
      <c r="T321" s="4"/>
      <c r="U321" s="4"/>
    </row>
    <row r="322" spans="1:21" x14ac:dyDescent="0.25">
      <c r="A322" s="7"/>
      <c r="B322" s="6"/>
      <c r="C322" s="6"/>
      <c r="D322" s="19"/>
      <c r="E322" s="19"/>
      <c r="F322"/>
      <c r="G322"/>
      <c r="H322"/>
      <c r="I322"/>
      <c r="J322" s="5"/>
      <c r="K322" s="17"/>
      <c r="L322" s="5"/>
      <c r="M322" s="4"/>
      <c r="N322" s="4"/>
      <c r="O322" s="4"/>
      <c r="P322" s="4"/>
      <c r="Q322" s="4"/>
      <c r="R322" s="4"/>
      <c r="S322" s="4"/>
      <c r="T322" s="4"/>
      <c r="U322" s="4"/>
    </row>
    <row r="323" spans="1:21" x14ac:dyDescent="0.25">
      <c r="A323" s="7"/>
      <c r="B323" s="6"/>
      <c r="C323" s="6"/>
      <c r="D323" s="19"/>
      <c r="E323" s="19"/>
      <c r="F323"/>
      <c r="G323"/>
      <c r="H323"/>
      <c r="I323"/>
      <c r="J323" s="5"/>
      <c r="K323" s="17"/>
      <c r="L323" s="5"/>
      <c r="M323" s="4"/>
      <c r="N323" s="4"/>
      <c r="O323" s="4"/>
      <c r="P323" s="4"/>
      <c r="Q323" s="4"/>
      <c r="R323" s="4"/>
      <c r="S323" s="4"/>
      <c r="T323" s="4"/>
      <c r="U323" s="4"/>
    </row>
    <row r="324" spans="1:21" x14ac:dyDescent="0.25">
      <c r="A324" s="7"/>
      <c r="B324" s="6"/>
      <c r="C324" s="6"/>
      <c r="D324" s="19"/>
      <c r="E324" s="19"/>
      <c r="F324"/>
      <c r="G324"/>
      <c r="H324"/>
      <c r="I324"/>
      <c r="J324" s="5"/>
      <c r="K324" s="17"/>
      <c r="L324" s="5"/>
      <c r="M324" s="4"/>
      <c r="N324" s="4"/>
      <c r="O324" s="4"/>
      <c r="P324" s="4"/>
      <c r="Q324" s="4"/>
      <c r="R324" s="4"/>
      <c r="S324" s="4"/>
      <c r="T324" s="4"/>
      <c r="U324" s="4"/>
    </row>
    <row r="325" spans="1:21" x14ac:dyDescent="0.25">
      <c r="A325" s="7"/>
      <c r="B325" s="6"/>
      <c r="C325" s="6"/>
      <c r="D325" s="19"/>
      <c r="E325" s="19"/>
      <c r="F325"/>
      <c r="G325"/>
      <c r="H325"/>
      <c r="I325"/>
      <c r="J325" s="5"/>
      <c r="K325" s="17"/>
      <c r="L325" s="5"/>
      <c r="M325" s="4"/>
      <c r="N325" s="4"/>
      <c r="O325" s="4"/>
      <c r="P325" s="4"/>
      <c r="Q325" s="4"/>
      <c r="R325" s="4"/>
      <c r="S325" s="4"/>
      <c r="T325" s="4"/>
      <c r="U325" s="4"/>
    </row>
    <row r="326" spans="1:21" x14ac:dyDescent="0.25">
      <c r="A326" s="7"/>
      <c r="B326" s="6"/>
      <c r="C326" s="6"/>
      <c r="D326" s="19"/>
      <c r="E326" s="19"/>
      <c r="F326"/>
      <c r="G326"/>
      <c r="H326"/>
      <c r="I326"/>
      <c r="J326" s="5"/>
      <c r="K326" s="17"/>
      <c r="L326" s="5"/>
      <c r="M326" s="4"/>
      <c r="N326" s="4"/>
      <c r="O326" s="4"/>
      <c r="P326" s="4"/>
      <c r="Q326" s="4"/>
      <c r="R326" s="4"/>
      <c r="S326" s="4"/>
      <c r="T326" s="4"/>
      <c r="U326" s="4"/>
    </row>
    <row r="327" spans="1:21" x14ac:dyDescent="0.25">
      <c r="A327" s="7"/>
      <c r="B327" s="6"/>
      <c r="C327" s="6"/>
      <c r="D327" s="19"/>
      <c r="E327" s="19"/>
      <c r="F327"/>
      <c r="G327"/>
      <c r="H327"/>
      <c r="I327"/>
      <c r="J327" s="5"/>
      <c r="K327" s="17"/>
      <c r="L327" s="5"/>
      <c r="M327" s="4"/>
      <c r="N327" s="4"/>
      <c r="O327" s="4"/>
      <c r="P327" s="4"/>
      <c r="Q327" s="4"/>
      <c r="R327" s="4"/>
      <c r="S327" s="4"/>
      <c r="T327" s="4"/>
      <c r="U327" s="4"/>
    </row>
    <row r="328" spans="1:21" x14ac:dyDescent="0.25">
      <c r="A328" s="7"/>
      <c r="B328" s="6"/>
      <c r="C328" s="6"/>
      <c r="D328" s="19"/>
      <c r="E328" s="19"/>
      <c r="F328"/>
      <c r="G328"/>
      <c r="H328"/>
      <c r="I328"/>
      <c r="J328" s="5"/>
      <c r="K328" s="17"/>
      <c r="L328" s="5"/>
      <c r="M328" s="4"/>
      <c r="N328" s="4"/>
      <c r="O328" s="4"/>
      <c r="P328" s="4"/>
      <c r="Q328" s="4"/>
      <c r="R328" s="4"/>
      <c r="S328" s="4"/>
      <c r="T328" s="4"/>
      <c r="U328" s="4"/>
    </row>
    <row r="329" spans="1:21" x14ac:dyDescent="0.25">
      <c r="A329" s="7"/>
      <c r="B329" s="6"/>
      <c r="C329" s="6"/>
      <c r="D329" s="19"/>
      <c r="E329" s="19"/>
      <c r="F329"/>
      <c r="G329"/>
      <c r="H329"/>
      <c r="I329"/>
      <c r="J329" s="5"/>
      <c r="K329" s="17"/>
      <c r="L329" s="5"/>
      <c r="M329" s="4"/>
      <c r="N329" s="4"/>
      <c r="O329" s="4"/>
      <c r="P329" s="4"/>
      <c r="Q329" s="4"/>
      <c r="R329" s="4"/>
      <c r="S329" s="4"/>
      <c r="T329" s="4"/>
      <c r="U329" s="4"/>
    </row>
    <row r="330" spans="1:21" x14ac:dyDescent="0.25">
      <c r="A330" s="7"/>
      <c r="B330" s="6"/>
      <c r="C330" s="6"/>
      <c r="D330" s="19"/>
      <c r="E330" s="19"/>
      <c r="F330"/>
      <c r="G330"/>
      <c r="H330"/>
      <c r="I330"/>
      <c r="J330" s="5"/>
      <c r="K330" s="17"/>
      <c r="L330" s="5"/>
      <c r="M330" s="4"/>
      <c r="N330" s="4"/>
      <c r="O330" s="4"/>
      <c r="P330" s="4"/>
      <c r="Q330" s="4"/>
      <c r="R330" s="4"/>
      <c r="S330" s="4"/>
      <c r="T330" s="4"/>
      <c r="U330" s="4"/>
    </row>
    <row r="331" spans="1:21" x14ac:dyDescent="0.25">
      <c r="A331" s="7"/>
      <c r="B331" s="6"/>
      <c r="C331" s="6"/>
      <c r="D331" s="19"/>
      <c r="E331" s="19"/>
      <c r="F331"/>
      <c r="G331"/>
      <c r="H331"/>
      <c r="I331"/>
      <c r="J331" s="5"/>
      <c r="K331" s="17"/>
      <c r="L331" s="5"/>
      <c r="M331" s="4"/>
      <c r="N331" s="4"/>
      <c r="O331" s="4"/>
      <c r="P331" s="4"/>
      <c r="Q331" s="4"/>
      <c r="R331" s="4"/>
      <c r="S331" s="4"/>
      <c r="T331" s="4"/>
      <c r="U331" s="4"/>
    </row>
    <row r="332" spans="1:21" x14ac:dyDescent="0.25">
      <c r="A332" s="7"/>
      <c r="B332" s="6"/>
      <c r="C332" s="6"/>
      <c r="D332" s="19"/>
      <c r="E332" s="19"/>
      <c r="F332"/>
      <c r="G332"/>
      <c r="H332"/>
      <c r="I332"/>
      <c r="J332" s="5"/>
      <c r="K332" s="17"/>
      <c r="L332" s="5"/>
      <c r="M332" s="4"/>
      <c r="N332" s="4"/>
      <c r="O332" s="4"/>
      <c r="P332" s="4"/>
      <c r="Q332" s="4"/>
      <c r="R332" s="4"/>
      <c r="S332" s="4"/>
      <c r="T332" s="4"/>
      <c r="U332" s="4"/>
    </row>
    <row r="333" spans="1:21" x14ac:dyDescent="0.25">
      <c r="A333" s="7"/>
      <c r="B333" s="6"/>
      <c r="C333" s="6"/>
      <c r="D333" s="19"/>
      <c r="E333" s="19"/>
      <c r="F333"/>
      <c r="G333"/>
      <c r="H333"/>
      <c r="I333"/>
      <c r="J333" s="5"/>
      <c r="K333" s="17"/>
      <c r="L333" s="5"/>
      <c r="M333" s="4"/>
      <c r="N333" s="4"/>
      <c r="O333" s="4"/>
      <c r="P333" s="4"/>
      <c r="Q333" s="4"/>
      <c r="R333" s="4"/>
      <c r="S333" s="4"/>
      <c r="T333" s="4"/>
      <c r="U333" s="4"/>
    </row>
    <row r="334" spans="1:21" x14ac:dyDescent="0.25">
      <c r="A334" s="7"/>
      <c r="B334" s="6"/>
      <c r="C334" s="6"/>
      <c r="D334" s="19"/>
      <c r="E334" s="19"/>
      <c r="F334"/>
      <c r="G334"/>
      <c r="H334"/>
      <c r="I334"/>
      <c r="J334" s="5"/>
      <c r="K334" s="17"/>
      <c r="L334" s="5"/>
      <c r="M334" s="4"/>
      <c r="N334" s="4"/>
      <c r="O334" s="4"/>
      <c r="P334" s="4"/>
      <c r="Q334" s="4"/>
      <c r="R334" s="4"/>
      <c r="S334" s="4"/>
      <c r="T334" s="4"/>
      <c r="U334" s="4"/>
    </row>
    <row r="335" spans="1:21" x14ac:dyDescent="0.25">
      <c r="A335" s="7"/>
      <c r="B335" s="6"/>
      <c r="C335" s="6"/>
      <c r="D335" s="19"/>
      <c r="E335" s="19"/>
      <c r="F335"/>
      <c r="G335"/>
      <c r="H335"/>
      <c r="I335"/>
      <c r="J335" s="5"/>
      <c r="K335" s="17"/>
      <c r="L335" s="5"/>
      <c r="M335" s="4"/>
      <c r="N335" s="4"/>
      <c r="O335" s="4"/>
      <c r="P335" s="4"/>
      <c r="Q335" s="4"/>
      <c r="R335" s="4"/>
      <c r="S335" s="4"/>
      <c r="T335" s="4"/>
      <c r="U335" s="4"/>
    </row>
    <row r="336" spans="1:21" x14ac:dyDescent="0.25">
      <c r="A336" s="7"/>
      <c r="B336" s="6"/>
      <c r="C336" s="6"/>
      <c r="D336" s="19"/>
      <c r="E336" s="19"/>
      <c r="F336"/>
      <c r="G336"/>
      <c r="H336"/>
      <c r="I336"/>
      <c r="J336" s="5"/>
      <c r="K336" s="17"/>
      <c r="L336" s="5"/>
      <c r="M336" s="4"/>
      <c r="N336" s="4"/>
      <c r="O336" s="4"/>
      <c r="P336" s="4"/>
      <c r="Q336" s="4"/>
      <c r="R336" s="4"/>
      <c r="S336" s="4"/>
      <c r="T336" s="4"/>
      <c r="U336" s="4"/>
    </row>
    <row r="337" spans="1:21" x14ac:dyDescent="0.25">
      <c r="A337" s="7"/>
      <c r="B337" s="6"/>
      <c r="C337" s="6"/>
      <c r="D337" s="19"/>
      <c r="E337" s="19"/>
      <c r="F337"/>
      <c r="G337"/>
      <c r="H337"/>
      <c r="I337"/>
      <c r="J337" s="5"/>
      <c r="K337" s="17"/>
      <c r="L337" s="5"/>
      <c r="M337" s="4"/>
      <c r="N337" s="4"/>
      <c r="O337" s="4"/>
      <c r="P337" s="4"/>
      <c r="Q337" s="4"/>
      <c r="R337" s="4"/>
      <c r="S337" s="4"/>
      <c r="T337" s="4"/>
      <c r="U337" s="4"/>
    </row>
    <row r="338" spans="1:21" x14ac:dyDescent="0.25">
      <c r="A338" s="7"/>
      <c r="B338" s="6"/>
      <c r="C338" s="6"/>
      <c r="D338" s="19"/>
      <c r="E338" s="19"/>
      <c r="F338"/>
      <c r="G338"/>
      <c r="H338"/>
      <c r="I338"/>
      <c r="J338" s="5"/>
      <c r="K338" s="17"/>
      <c r="L338" s="5"/>
      <c r="M338" s="4"/>
      <c r="N338" s="4"/>
      <c r="O338" s="4"/>
      <c r="P338" s="4"/>
      <c r="Q338" s="4"/>
      <c r="R338" s="4"/>
      <c r="S338" s="4"/>
      <c r="T338" s="4"/>
      <c r="U338" s="4"/>
    </row>
    <row r="339" spans="1:21" x14ac:dyDescent="0.25">
      <c r="A339" s="7"/>
      <c r="B339" s="6"/>
      <c r="C339" s="6"/>
      <c r="D339" s="19"/>
      <c r="E339" s="19"/>
      <c r="F339"/>
      <c r="G339"/>
      <c r="H339"/>
      <c r="I339"/>
      <c r="J339" s="5"/>
      <c r="K339" s="17"/>
      <c r="L339" s="5"/>
      <c r="M339" s="4"/>
      <c r="N339" s="4"/>
      <c r="O339" s="4"/>
      <c r="P339" s="4"/>
      <c r="Q339" s="4"/>
      <c r="R339" s="4"/>
      <c r="S339" s="4"/>
      <c r="T339" s="4"/>
      <c r="U339" s="4"/>
    </row>
    <row r="340" spans="1:21" x14ac:dyDescent="0.25">
      <c r="A340" s="7"/>
      <c r="B340" s="6"/>
      <c r="C340" s="6"/>
      <c r="D340" s="19"/>
      <c r="E340" s="19"/>
      <c r="F340"/>
      <c r="G340"/>
      <c r="H340"/>
      <c r="I340"/>
      <c r="J340" s="5"/>
      <c r="K340" s="17"/>
      <c r="L340" s="5"/>
      <c r="M340" s="4"/>
      <c r="N340" s="4"/>
      <c r="O340" s="4"/>
      <c r="P340" s="4"/>
      <c r="Q340" s="4"/>
      <c r="R340" s="4"/>
      <c r="S340" s="4"/>
      <c r="T340" s="4"/>
      <c r="U340" s="4"/>
    </row>
    <row r="341" spans="1:21" x14ac:dyDescent="0.25">
      <c r="A341" s="7"/>
      <c r="B341" s="6"/>
      <c r="C341" s="6"/>
      <c r="D341" s="19"/>
      <c r="E341" s="19"/>
      <c r="F341"/>
      <c r="G341"/>
      <c r="H341"/>
      <c r="I341"/>
      <c r="J341" s="5"/>
      <c r="K341" s="17"/>
      <c r="L341" s="5"/>
      <c r="M341" s="4"/>
      <c r="N341" s="4"/>
      <c r="O341" s="4"/>
      <c r="P341" s="4"/>
      <c r="Q341" s="4"/>
      <c r="R341" s="4"/>
      <c r="S341" s="4"/>
      <c r="T341" s="4"/>
      <c r="U341" s="4"/>
    </row>
    <row r="342" spans="1:21" x14ac:dyDescent="0.25">
      <c r="A342" s="7"/>
      <c r="B342" s="6"/>
      <c r="C342" s="6"/>
      <c r="D342" s="19"/>
      <c r="E342" s="19"/>
      <c r="F342"/>
      <c r="G342"/>
      <c r="H342"/>
      <c r="I342"/>
      <c r="J342" s="5"/>
      <c r="K342" s="17"/>
      <c r="L342" s="5"/>
      <c r="M342" s="4"/>
      <c r="N342" s="4"/>
      <c r="O342" s="4"/>
      <c r="P342" s="4"/>
      <c r="Q342" s="4"/>
      <c r="R342" s="4"/>
      <c r="S342" s="4"/>
      <c r="T342" s="4"/>
      <c r="U342" s="4"/>
    </row>
    <row r="343" spans="1:21" x14ac:dyDescent="0.25">
      <c r="A343" s="7"/>
      <c r="B343" s="6"/>
      <c r="C343" s="6"/>
      <c r="D343" s="19"/>
      <c r="E343" s="19"/>
      <c r="F343"/>
      <c r="G343"/>
      <c r="H343"/>
      <c r="I343"/>
      <c r="J343" s="5"/>
      <c r="K343" s="17"/>
      <c r="L343" s="5"/>
      <c r="M343" s="4"/>
      <c r="N343" s="4"/>
      <c r="O343" s="4"/>
      <c r="P343" s="4"/>
      <c r="Q343" s="4"/>
      <c r="R343" s="4"/>
      <c r="S343" s="4"/>
      <c r="T343" s="4"/>
      <c r="U343" s="4"/>
    </row>
    <row r="344" spans="1:21" x14ac:dyDescent="0.25">
      <c r="A344" s="7"/>
      <c r="B344" s="6"/>
      <c r="C344" s="6"/>
      <c r="D344" s="19"/>
      <c r="E344" s="19"/>
      <c r="F344"/>
      <c r="G344"/>
      <c r="H344"/>
      <c r="I344"/>
      <c r="J344" s="5"/>
      <c r="K344" s="17"/>
      <c r="L344" s="5"/>
      <c r="M344" s="4"/>
      <c r="N344" s="4"/>
      <c r="O344" s="4"/>
      <c r="P344" s="4"/>
      <c r="Q344" s="4"/>
      <c r="R344" s="4"/>
      <c r="S344" s="4"/>
      <c r="T344" s="4"/>
      <c r="U344" s="4"/>
    </row>
    <row r="345" spans="1:21" x14ac:dyDescent="0.25">
      <c r="A345" s="7"/>
      <c r="B345" s="6"/>
      <c r="C345" s="6"/>
      <c r="D345" s="19"/>
      <c r="E345" s="19"/>
      <c r="F345"/>
      <c r="G345"/>
      <c r="H345"/>
      <c r="I345"/>
      <c r="J345" s="5"/>
      <c r="K345" s="17"/>
      <c r="L345" s="5"/>
      <c r="M345" s="4"/>
      <c r="N345" s="4"/>
      <c r="O345" s="4"/>
      <c r="P345" s="4"/>
      <c r="Q345" s="4"/>
      <c r="R345" s="4"/>
      <c r="S345" s="4"/>
      <c r="T345" s="4"/>
      <c r="U345" s="4"/>
    </row>
    <row r="346" spans="1:21" x14ac:dyDescent="0.25">
      <c r="A346" s="7"/>
      <c r="B346" s="6"/>
      <c r="C346" s="6"/>
      <c r="D346" s="19"/>
      <c r="E346" s="19"/>
      <c r="F346"/>
      <c r="G346"/>
      <c r="H346"/>
      <c r="I346"/>
      <c r="J346" s="5"/>
      <c r="K346" s="17"/>
      <c r="L346" s="5"/>
      <c r="M346" s="4"/>
      <c r="N346" s="4"/>
      <c r="O346" s="4"/>
      <c r="P346" s="4"/>
      <c r="Q346" s="4"/>
      <c r="R346" s="4"/>
      <c r="S346" s="4"/>
      <c r="T346" s="4"/>
      <c r="U346" s="4"/>
    </row>
    <row r="347" spans="1:21" x14ac:dyDescent="0.25">
      <c r="A347" s="7"/>
      <c r="B347" s="6"/>
      <c r="C347" s="6"/>
      <c r="D347" s="19"/>
      <c r="E347" s="19"/>
      <c r="F347"/>
      <c r="G347"/>
      <c r="H347"/>
      <c r="I347"/>
      <c r="J347" s="5"/>
      <c r="K347" s="17"/>
      <c r="L347" s="5"/>
      <c r="M347" s="4"/>
      <c r="N347" s="4"/>
      <c r="O347" s="4"/>
      <c r="P347" s="4"/>
      <c r="Q347" s="4"/>
      <c r="R347" s="4"/>
      <c r="S347" s="4"/>
      <c r="T347" s="4"/>
      <c r="U347" s="4"/>
    </row>
    <row r="348" spans="1:21" x14ac:dyDescent="0.25">
      <c r="A348" s="7"/>
      <c r="B348" s="6"/>
      <c r="C348" s="6"/>
      <c r="D348" s="19"/>
      <c r="E348" s="19"/>
      <c r="F348"/>
      <c r="G348"/>
      <c r="H348"/>
      <c r="I348"/>
      <c r="J348" s="5"/>
      <c r="K348" s="17"/>
      <c r="L348" s="5"/>
      <c r="M348" s="4"/>
      <c r="N348" s="4"/>
      <c r="O348" s="4"/>
      <c r="P348" s="4"/>
      <c r="Q348" s="4"/>
      <c r="R348" s="4"/>
      <c r="S348" s="4"/>
      <c r="T348" s="4"/>
      <c r="U348" s="4"/>
    </row>
    <row r="349" spans="1:21" x14ac:dyDescent="0.25">
      <c r="A349" s="7"/>
      <c r="B349" s="6"/>
      <c r="C349" s="6"/>
      <c r="D349" s="19"/>
      <c r="E349" s="19"/>
      <c r="F349"/>
      <c r="G349"/>
      <c r="H349"/>
      <c r="I349"/>
      <c r="J349" s="5"/>
      <c r="K349" s="17"/>
      <c r="L349" s="5"/>
      <c r="M349" s="4"/>
      <c r="N349" s="4"/>
      <c r="O349" s="4"/>
      <c r="P349" s="4"/>
      <c r="Q349" s="4"/>
      <c r="R349" s="4"/>
      <c r="S349" s="4"/>
      <c r="T349" s="4"/>
      <c r="U349" s="4"/>
    </row>
    <row r="350" spans="1:21" x14ac:dyDescent="0.25">
      <c r="A350" s="7"/>
      <c r="B350" s="6"/>
      <c r="C350" s="6"/>
      <c r="D350" s="19"/>
      <c r="E350" s="19"/>
      <c r="F350"/>
      <c r="G350"/>
      <c r="H350"/>
      <c r="I350"/>
      <c r="J350" s="5"/>
      <c r="K350" s="17"/>
      <c r="L350" s="5"/>
      <c r="M350" s="4"/>
      <c r="N350" s="4"/>
      <c r="O350" s="4"/>
      <c r="P350" s="4"/>
      <c r="Q350" s="4"/>
      <c r="R350" s="4"/>
      <c r="S350" s="4"/>
      <c r="T350" s="4"/>
      <c r="U350" s="4"/>
    </row>
    <row r="351" spans="1:21" x14ac:dyDescent="0.25">
      <c r="A351" s="7"/>
      <c r="B351" s="6"/>
      <c r="C351" s="6"/>
      <c r="D351" s="19"/>
      <c r="E351" s="19"/>
      <c r="F351"/>
      <c r="G351"/>
      <c r="H351"/>
      <c r="I351"/>
      <c r="J351" s="5"/>
      <c r="K351" s="17"/>
      <c r="L351" s="5"/>
      <c r="M351" s="4"/>
      <c r="N351" s="4"/>
      <c r="O351" s="4"/>
      <c r="P351" s="4"/>
      <c r="Q351" s="4"/>
      <c r="R351" s="4"/>
      <c r="S351" s="4"/>
      <c r="T351" s="4"/>
      <c r="U351" s="4"/>
    </row>
    <row r="352" spans="1:21" x14ac:dyDescent="0.25">
      <c r="A352" s="7"/>
      <c r="B352" s="6"/>
      <c r="C352" s="6"/>
      <c r="D352" s="19"/>
      <c r="E352" s="19"/>
      <c r="F352"/>
      <c r="G352"/>
      <c r="H352"/>
      <c r="I352"/>
      <c r="J352" s="5"/>
      <c r="K352" s="17"/>
      <c r="L352" s="5"/>
      <c r="M352" s="4"/>
      <c r="N352" s="4"/>
      <c r="O352" s="4"/>
      <c r="P352" s="4"/>
      <c r="Q352" s="4"/>
      <c r="R352" s="4"/>
      <c r="S352" s="4"/>
      <c r="T352" s="4"/>
      <c r="U352" s="4"/>
    </row>
    <row r="353" spans="1:21" x14ac:dyDescent="0.25">
      <c r="A353" s="7"/>
      <c r="B353" s="6"/>
      <c r="C353" s="6"/>
      <c r="D353" s="19"/>
      <c r="E353" s="19"/>
      <c r="F353"/>
      <c r="G353"/>
      <c r="H353"/>
      <c r="I353"/>
      <c r="J353" s="5"/>
      <c r="K353" s="17"/>
      <c r="L353" s="5"/>
      <c r="M353" s="4"/>
      <c r="N353" s="4"/>
      <c r="O353" s="4"/>
      <c r="P353" s="4"/>
      <c r="Q353" s="4"/>
      <c r="R353" s="4"/>
      <c r="S353" s="4"/>
      <c r="T353" s="4"/>
      <c r="U353" s="4"/>
    </row>
    <row r="354" spans="1:21" x14ac:dyDescent="0.25">
      <c r="A354" s="7"/>
      <c r="B354" s="6"/>
      <c r="C354" s="6"/>
      <c r="D354" s="19"/>
      <c r="E354" s="19"/>
      <c r="F354"/>
      <c r="G354"/>
      <c r="H354"/>
      <c r="I354"/>
      <c r="J354" s="5"/>
      <c r="K354" s="17"/>
      <c r="L354" s="5"/>
      <c r="M354" s="4"/>
      <c r="N354" s="4"/>
      <c r="O354" s="4"/>
      <c r="P354" s="4"/>
      <c r="Q354" s="4"/>
      <c r="R354" s="4"/>
      <c r="S354" s="4"/>
      <c r="T354" s="4"/>
      <c r="U354" s="4"/>
    </row>
    <row r="355" spans="1:21" x14ac:dyDescent="0.25">
      <c r="A355" s="7"/>
      <c r="B355" s="6"/>
      <c r="C355" s="6"/>
      <c r="D355" s="19"/>
      <c r="E355" s="19"/>
      <c r="F355"/>
      <c r="G355"/>
      <c r="H355"/>
      <c r="I355"/>
      <c r="J355" s="5"/>
      <c r="K355" s="17"/>
      <c r="L355" s="5"/>
      <c r="M355" s="4"/>
      <c r="N355" s="4"/>
      <c r="O355" s="4"/>
      <c r="P355" s="4"/>
      <c r="Q355" s="4"/>
      <c r="R355" s="4"/>
      <c r="S355" s="4"/>
      <c r="T355" s="4"/>
      <c r="U355" s="4"/>
    </row>
    <row r="356" spans="1:21" x14ac:dyDescent="0.25">
      <c r="A356" s="7"/>
      <c r="B356" s="6"/>
      <c r="C356" s="6"/>
      <c r="D356" s="19"/>
      <c r="E356" s="19"/>
      <c r="F356"/>
      <c r="G356"/>
      <c r="H356"/>
      <c r="I356"/>
      <c r="J356" s="5"/>
      <c r="K356" s="17"/>
      <c r="L356" s="5"/>
      <c r="M356" s="4"/>
      <c r="N356" s="4"/>
      <c r="O356" s="4"/>
      <c r="P356" s="4"/>
      <c r="Q356" s="4"/>
      <c r="R356" s="4"/>
      <c r="S356" s="4"/>
      <c r="T356" s="4"/>
      <c r="U356" s="4"/>
    </row>
    <row r="357" spans="1:21" x14ac:dyDescent="0.25">
      <c r="A357" s="7"/>
      <c r="B357" s="6"/>
      <c r="C357" s="6"/>
      <c r="D357" s="19"/>
      <c r="E357" s="19"/>
      <c r="F357"/>
      <c r="G357"/>
      <c r="H357"/>
      <c r="I357"/>
      <c r="J357" s="5"/>
      <c r="K357" s="17"/>
      <c r="L357" s="5"/>
      <c r="M357" s="4"/>
      <c r="N357" s="4"/>
      <c r="O357" s="4"/>
      <c r="P357" s="4"/>
      <c r="Q357" s="4"/>
      <c r="R357" s="4"/>
      <c r="S357" s="4"/>
      <c r="T357" s="4"/>
      <c r="U357" s="4"/>
    </row>
    <row r="358" spans="1:21" x14ac:dyDescent="0.25">
      <c r="A358" s="7"/>
      <c r="B358" s="6"/>
      <c r="C358" s="6"/>
      <c r="D358" s="19"/>
      <c r="E358" s="19"/>
      <c r="F358"/>
      <c r="G358"/>
      <c r="H358"/>
      <c r="I358"/>
      <c r="J358" s="5"/>
      <c r="K358" s="17"/>
      <c r="L358" s="5"/>
      <c r="M358" s="4"/>
      <c r="N358" s="4"/>
      <c r="O358" s="4"/>
      <c r="P358" s="4"/>
      <c r="Q358" s="4"/>
      <c r="R358" s="4"/>
      <c r="S358" s="4"/>
      <c r="T358" s="4"/>
      <c r="U358" s="4"/>
    </row>
    <row r="359" spans="1:21" x14ac:dyDescent="0.25">
      <c r="A359" s="7"/>
      <c r="B359" s="6"/>
      <c r="C359" s="6"/>
      <c r="D359" s="19"/>
      <c r="E359" s="19"/>
      <c r="F359"/>
      <c r="G359"/>
      <c r="H359"/>
      <c r="I359"/>
      <c r="J359" s="5"/>
      <c r="K359" s="17"/>
      <c r="L359" s="5"/>
      <c r="M359" s="4"/>
      <c r="N359" s="4"/>
      <c r="O359" s="4"/>
      <c r="P359" s="4"/>
      <c r="Q359" s="4"/>
      <c r="R359" s="4"/>
      <c r="S359" s="4"/>
      <c r="T359" s="4"/>
      <c r="U359" s="4"/>
    </row>
    <row r="360" spans="1:21" x14ac:dyDescent="0.25">
      <c r="A360" s="7"/>
      <c r="B360" s="6"/>
      <c r="C360" s="6"/>
      <c r="D360" s="19"/>
      <c r="E360" s="19"/>
      <c r="F360"/>
      <c r="G360"/>
      <c r="H360"/>
      <c r="I360"/>
      <c r="J360" s="5"/>
      <c r="K360" s="17"/>
      <c r="L360" s="5"/>
      <c r="M360" s="4"/>
      <c r="N360" s="4"/>
      <c r="O360" s="4"/>
      <c r="P360" s="4"/>
      <c r="Q360" s="4"/>
      <c r="R360" s="4"/>
      <c r="S360" s="4"/>
      <c r="T360" s="4"/>
      <c r="U360" s="4"/>
    </row>
    <row r="361" spans="1:21" x14ac:dyDescent="0.25">
      <c r="A361" s="7"/>
      <c r="B361" s="6"/>
      <c r="C361" s="6"/>
      <c r="D361" s="19"/>
      <c r="E361" s="19"/>
      <c r="F361"/>
      <c r="G361"/>
      <c r="H361"/>
      <c r="I361"/>
      <c r="J361" s="5"/>
      <c r="K361" s="17"/>
      <c r="L361" s="5"/>
      <c r="M361" s="4"/>
      <c r="N361" s="4"/>
      <c r="O361" s="4"/>
      <c r="P361" s="4"/>
      <c r="Q361" s="4"/>
      <c r="R361" s="4"/>
      <c r="S361" s="4"/>
      <c r="T361" s="4"/>
      <c r="U361" s="4"/>
    </row>
    <row r="362" spans="1:21" x14ac:dyDescent="0.25">
      <c r="A362" s="7"/>
      <c r="B362" s="6"/>
      <c r="C362" s="6"/>
      <c r="D362" s="19"/>
      <c r="E362" s="19"/>
      <c r="F362"/>
      <c r="G362"/>
      <c r="H362"/>
      <c r="I362"/>
      <c r="J362" s="5"/>
      <c r="K362" s="17"/>
      <c r="L362" s="5"/>
      <c r="M362" s="4"/>
      <c r="N362" s="4"/>
      <c r="O362" s="4"/>
      <c r="P362" s="4"/>
      <c r="Q362" s="4"/>
      <c r="R362" s="4"/>
      <c r="S362" s="4"/>
      <c r="T362" s="4"/>
      <c r="U362" s="4"/>
    </row>
    <row r="363" spans="1:21" x14ac:dyDescent="0.25">
      <c r="A363" s="7"/>
      <c r="B363" s="6"/>
      <c r="C363" s="6"/>
      <c r="D363" s="19"/>
      <c r="E363" s="19"/>
      <c r="F363"/>
      <c r="G363"/>
      <c r="H363"/>
      <c r="I363"/>
      <c r="J363" s="5"/>
      <c r="K363" s="17"/>
      <c r="L363" s="5"/>
      <c r="M363" s="4"/>
      <c r="N363" s="4"/>
      <c r="O363" s="4"/>
      <c r="P363" s="4"/>
      <c r="Q363" s="4"/>
      <c r="R363" s="4"/>
      <c r="S363" s="4"/>
      <c r="T363" s="4"/>
      <c r="U363" s="4"/>
    </row>
    <row r="364" spans="1:21" x14ac:dyDescent="0.25">
      <c r="A364" s="7"/>
      <c r="B364" s="6"/>
      <c r="C364" s="6"/>
      <c r="D364" s="19"/>
      <c r="E364" s="19"/>
      <c r="F364"/>
      <c r="G364"/>
      <c r="H364"/>
      <c r="I364"/>
      <c r="J364" s="5"/>
      <c r="K364" s="17"/>
      <c r="L364" s="5"/>
      <c r="M364" s="4"/>
      <c r="N364" s="4"/>
      <c r="O364" s="4"/>
      <c r="P364" s="4"/>
      <c r="Q364" s="4"/>
      <c r="R364" s="4"/>
      <c r="S364" s="4"/>
      <c r="T364" s="4"/>
      <c r="U364" s="4"/>
    </row>
    <row r="365" spans="1:21" x14ac:dyDescent="0.25">
      <c r="A365" s="7"/>
      <c r="B365" s="6"/>
      <c r="C365" s="6"/>
      <c r="D365" s="19"/>
      <c r="E365" s="19"/>
      <c r="F365"/>
      <c r="G365"/>
      <c r="H365"/>
      <c r="I365"/>
      <c r="J365" s="5"/>
      <c r="K365" s="17"/>
      <c r="L365" s="5"/>
      <c r="M365" s="4"/>
      <c r="N365" s="4"/>
      <c r="O365" s="4"/>
      <c r="P365" s="4"/>
      <c r="Q365" s="4"/>
      <c r="R365" s="4"/>
      <c r="S365" s="4"/>
      <c r="T365" s="4"/>
      <c r="U365" s="4"/>
    </row>
    <row r="366" spans="1:21" x14ac:dyDescent="0.25">
      <c r="A366" s="7"/>
      <c r="B366" s="6"/>
      <c r="C366" s="6"/>
      <c r="D366" s="19"/>
      <c r="E366" s="19"/>
      <c r="F366"/>
      <c r="G366"/>
      <c r="H366"/>
      <c r="I366"/>
      <c r="J366" s="5"/>
      <c r="K366" s="17"/>
      <c r="L366" s="5"/>
      <c r="M366" s="4"/>
      <c r="N366" s="4"/>
      <c r="O366" s="4"/>
      <c r="P366" s="4"/>
      <c r="Q366" s="4"/>
      <c r="R366" s="4"/>
      <c r="S366" s="4"/>
      <c r="T366" s="4"/>
      <c r="U366" s="4"/>
    </row>
    <row r="367" spans="1:21" x14ac:dyDescent="0.25">
      <c r="A367" s="7"/>
      <c r="B367" s="6"/>
      <c r="C367" s="6"/>
      <c r="D367" s="19"/>
      <c r="E367" s="19"/>
      <c r="F367"/>
      <c r="G367"/>
      <c r="H367"/>
      <c r="I367"/>
      <c r="J367" s="5"/>
      <c r="K367" s="17"/>
      <c r="L367" s="5"/>
      <c r="M367" s="4"/>
      <c r="N367" s="4"/>
      <c r="O367" s="4"/>
      <c r="P367" s="4"/>
      <c r="Q367" s="4"/>
      <c r="R367" s="4"/>
      <c r="S367" s="4"/>
      <c r="T367" s="4"/>
      <c r="U367" s="4"/>
    </row>
    <row r="368" spans="1:21" x14ac:dyDescent="0.25">
      <c r="A368" s="7"/>
      <c r="B368" s="6"/>
      <c r="C368" s="6"/>
      <c r="D368" s="19"/>
      <c r="E368" s="19"/>
      <c r="F368"/>
      <c r="G368"/>
      <c r="H368"/>
      <c r="I368"/>
      <c r="J368" s="5"/>
      <c r="K368" s="17"/>
      <c r="L368" s="5"/>
      <c r="M368" s="4"/>
      <c r="N368" s="4"/>
      <c r="O368" s="4"/>
      <c r="P368" s="4"/>
      <c r="Q368" s="4"/>
      <c r="R368" s="4"/>
      <c r="S368" s="4"/>
      <c r="T368" s="4"/>
      <c r="U368" s="4"/>
    </row>
    <row r="369" spans="1:21" x14ac:dyDescent="0.25">
      <c r="A369" s="7"/>
      <c r="B369" s="6"/>
      <c r="C369" s="6"/>
      <c r="D369" s="19"/>
      <c r="E369" s="19"/>
      <c r="F369"/>
      <c r="G369"/>
      <c r="H369"/>
      <c r="I369"/>
      <c r="J369" s="5"/>
      <c r="K369" s="17"/>
      <c r="L369" s="5"/>
      <c r="M369" s="4"/>
      <c r="N369" s="4"/>
      <c r="O369" s="4"/>
      <c r="P369" s="4"/>
      <c r="Q369" s="4"/>
      <c r="R369" s="4"/>
      <c r="S369" s="4"/>
      <c r="T369" s="4"/>
      <c r="U369" s="4"/>
    </row>
    <row r="370" spans="1:21" x14ac:dyDescent="0.25">
      <c r="A370" s="7"/>
      <c r="B370" s="6"/>
      <c r="C370" s="6"/>
      <c r="D370" s="19"/>
      <c r="E370" s="19"/>
      <c r="F370"/>
      <c r="G370"/>
      <c r="H370"/>
      <c r="I370"/>
      <c r="J370" s="5"/>
      <c r="K370" s="17"/>
      <c r="L370" s="5"/>
      <c r="M370" s="4"/>
      <c r="N370" s="4"/>
      <c r="O370" s="4"/>
      <c r="P370" s="4"/>
      <c r="Q370" s="4"/>
      <c r="R370" s="4"/>
      <c r="S370" s="4"/>
      <c r="T370" s="4"/>
      <c r="U370" s="4"/>
    </row>
    <row r="371" spans="1:21" x14ac:dyDescent="0.25">
      <c r="A371" s="7"/>
      <c r="B371" s="6"/>
      <c r="C371" s="6"/>
      <c r="D371" s="19"/>
      <c r="E371" s="19"/>
      <c r="F371"/>
      <c r="G371"/>
      <c r="H371"/>
      <c r="I371"/>
      <c r="J371" s="5"/>
      <c r="K371" s="17"/>
      <c r="L371" s="5"/>
      <c r="M371" s="4"/>
      <c r="N371" s="4"/>
      <c r="O371" s="4"/>
      <c r="P371" s="4"/>
      <c r="Q371" s="4"/>
      <c r="R371" s="4"/>
      <c r="S371" s="4"/>
      <c r="T371" s="4"/>
      <c r="U371" s="4"/>
    </row>
    <row r="372" spans="1:21" x14ac:dyDescent="0.25">
      <c r="A372" s="7"/>
      <c r="B372" s="6"/>
      <c r="C372" s="6"/>
      <c r="D372" s="19"/>
      <c r="E372" s="19"/>
      <c r="F372"/>
      <c r="G372"/>
      <c r="H372"/>
      <c r="I372"/>
      <c r="J372" s="5"/>
      <c r="K372" s="17"/>
      <c r="L372" s="5"/>
      <c r="M372" s="4"/>
      <c r="N372" s="4"/>
      <c r="O372" s="4"/>
      <c r="P372" s="4"/>
      <c r="Q372" s="4"/>
      <c r="R372" s="4"/>
      <c r="S372" s="4"/>
      <c r="T372" s="4"/>
      <c r="U372" s="4"/>
    </row>
    <row r="373" spans="1:21" x14ac:dyDescent="0.25">
      <c r="A373" s="7"/>
      <c r="B373" s="6"/>
      <c r="C373" s="6"/>
      <c r="D373" s="19"/>
      <c r="E373" s="19"/>
      <c r="F373"/>
      <c r="G373"/>
      <c r="H373"/>
      <c r="I373"/>
      <c r="J373" s="5"/>
      <c r="K373" s="17"/>
      <c r="L373" s="5"/>
      <c r="M373" s="4"/>
      <c r="N373" s="4"/>
      <c r="O373" s="4"/>
      <c r="P373" s="4"/>
      <c r="Q373" s="4"/>
      <c r="R373" s="4"/>
      <c r="S373" s="4"/>
      <c r="T373" s="4"/>
      <c r="U373" s="4"/>
    </row>
    <row r="374" spans="1:21" x14ac:dyDescent="0.25">
      <c r="A374" s="7"/>
      <c r="B374" s="6"/>
      <c r="C374" s="6"/>
      <c r="D374" s="19"/>
      <c r="E374" s="19"/>
      <c r="F374"/>
      <c r="G374"/>
      <c r="H374"/>
      <c r="I374"/>
      <c r="J374" s="5"/>
      <c r="K374" s="17"/>
      <c r="L374" s="5"/>
      <c r="M374" s="4"/>
      <c r="N374" s="4"/>
      <c r="O374" s="4"/>
      <c r="P374" s="4"/>
      <c r="Q374" s="4"/>
      <c r="R374" s="4"/>
      <c r="S374" s="4"/>
      <c r="T374" s="4"/>
      <c r="U374" s="4"/>
    </row>
    <row r="375" spans="1:21" x14ac:dyDescent="0.25">
      <c r="A375" s="7"/>
      <c r="B375" s="6"/>
      <c r="C375" s="6"/>
      <c r="D375" s="19"/>
      <c r="E375" s="19"/>
      <c r="F375"/>
      <c r="G375"/>
      <c r="H375"/>
      <c r="I375"/>
      <c r="J375" s="5"/>
      <c r="K375" s="17"/>
      <c r="L375" s="5"/>
      <c r="M375" s="4"/>
      <c r="N375" s="4"/>
      <c r="O375" s="4"/>
      <c r="P375" s="4"/>
      <c r="Q375" s="4"/>
      <c r="R375" s="4"/>
      <c r="S375" s="4"/>
      <c r="T375" s="4"/>
      <c r="U375" s="4"/>
    </row>
    <row r="376" spans="1:21" x14ac:dyDescent="0.25">
      <c r="A376" s="7"/>
      <c r="B376" s="6"/>
      <c r="C376" s="6"/>
      <c r="D376" s="19"/>
      <c r="E376" s="19"/>
      <c r="F376"/>
      <c r="G376"/>
      <c r="H376"/>
      <c r="I376"/>
      <c r="J376" s="5"/>
      <c r="K376" s="17"/>
      <c r="L376" s="5"/>
      <c r="M376" s="4"/>
      <c r="N376" s="4"/>
      <c r="O376" s="4"/>
      <c r="P376" s="4"/>
      <c r="Q376" s="4"/>
      <c r="R376" s="4"/>
      <c r="S376" s="4"/>
      <c r="T376" s="4"/>
      <c r="U376" s="4"/>
    </row>
    <row r="377" spans="1:21" x14ac:dyDescent="0.25">
      <c r="A377" s="7"/>
      <c r="B377" s="6"/>
      <c r="C377" s="6"/>
      <c r="D377" s="19"/>
      <c r="E377" s="19"/>
      <c r="F377"/>
      <c r="G377"/>
      <c r="H377"/>
      <c r="I377"/>
      <c r="J377" s="5"/>
      <c r="K377" s="17"/>
      <c r="L377" s="5"/>
      <c r="M377" s="4"/>
      <c r="N377" s="4"/>
      <c r="O377" s="4"/>
      <c r="P377" s="4"/>
      <c r="Q377" s="4"/>
      <c r="R377" s="4"/>
      <c r="S377" s="4"/>
      <c r="T377" s="4"/>
      <c r="U377" s="4"/>
    </row>
    <row r="378" spans="1:21" x14ac:dyDescent="0.25">
      <c r="A378" s="7"/>
      <c r="B378" s="6"/>
      <c r="C378" s="6"/>
      <c r="D378" s="19"/>
      <c r="E378" s="19"/>
      <c r="F378"/>
      <c r="G378"/>
      <c r="H378"/>
      <c r="I378"/>
      <c r="J378" s="5"/>
      <c r="K378" s="17"/>
      <c r="L378" s="5"/>
      <c r="M378" s="4"/>
      <c r="N378" s="4"/>
      <c r="O378" s="4"/>
      <c r="P378" s="4"/>
      <c r="Q378" s="4"/>
      <c r="R378" s="4"/>
      <c r="S378" s="4"/>
      <c r="T378" s="4"/>
      <c r="U378" s="4"/>
    </row>
    <row r="379" spans="1:21" x14ac:dyDescent="0.25">
      <c r="A379" s="7"/>
      <c r="B379" s="6"/>
      <c r="C379" s="6"/>
      <c r="D379" s="19"/>
      <c r="E379" s="19"/>
      <c r="F379"/>
      <c r="G379"/>
      <c r="H379"/>
      <c r="I379"/>
      <c r="J379" s="5"/>
      <c r="K379" s="17"/>
      <c r="L379" s="5"/>
      <c r="M379" s="4"/>
      <c r="N379" s="4"/>
      <c r="O379" s="4"/>
      <c r="P379" s="4"/>
      <c r="Q379" s="4"/>
      <c r="R379" s="4"/>
      <c r="S379" s="4"/>
      <c r="T379" s="4"/>
      <c r="U379" s="4"/>
    </row>
    <row r="380" spans="1:21" x14ac:dyDescent="0.25">
      <c r="A380" s="7"/>
      <c r="B380" s="6"/>
      <c r="C380" s="6"/>
      <c r="D380" s="19"/>
      <c r="E380" s="19"/>
      <c r="F380"/>
      <c r="G380"/>
      <c r="H380"/>
      <c r="I380"/>
      <c r="J380" s="5"/>
      <c r="K380" s="17"/>
      <c r="L380" s="5"/>
      <c r="M380" s="4"/>
      <c r="N380" s="4"/>
      <c r="O380" s="4"/>
      <c r="P380" s="4"/>
      <c r="Q380" s="4"/>
      <c r="R380" s="4"/>
      <c r="S380" s="4"/>
      <c r="T380" s="4"/>
      <c r="U380" s="4"/>
    </row>
    <row r="381" spans="1:21" x14ac:dyDescent="0.25">
      <c r="A381" s="7"/>
      <c r="B381" s="6"/>
      <c r="C381" s="6"/>
      <c r="D381" s="19"/>
      <c r="E381" s="19"/>
      <c r="F381"/>
      <c r="G381"/>
      <c r="H381"/>
      <c r="I381"/>
      <c r="J381" s="5"/>
      <c r="K381" s="17"/>
      <c r="L381" s="5"/>
      <c r="M381" s="4"/>
      <c r="N381" s="4"/>
      <c r="O381" s="4"/>
      <c r="P381" s="4"/>
      <c r="Q381" s="4"/>
      <c r="R381" s="4"/>
      <c r="S381" s="4"/>
      <c r="T381" s="4"/>
      <c r="U381" s="4"/>
    </row>
    <row r="382" spans="1:21" x14ac:dyDescent="0.25">
      <c r="A382" s="7"/>
      <c r="B382" s="6"/>
      <c r="C382" s="6"/>
      <c r="D382" s="19"/>
      <c r="E382" s="19"/>
      <c r="F382"/>
      <c r="G382"/>
      <c r="H382"/>
      <c r="I382"/>
      <c r="J382" s="5"/>
      <c r="K382" s="17"/>
      <c r="L382" s="5"/>
      <c r="M382" s="4"/>
      <c r="N382" s="4"/>
      <c r="O382" s="4"/>
      <c r="P382" s="4"/>
      <c r="Q382" s="4"/>
      <c r="R382" s="4"/>
      <c r="S382" s="4"/>
      <c r="T382" s="4"/>
      <c r="U382" s="4"/>
    </row>
    <row r="383" spans="1:21" x14ac:dyDescent="0.25">
      <c r="A383" s="7"/>
      <c r="B383" s="6"/>
      <c r="C383" s="6"/>
      <c r="D383" s="19"/>
      <c r="E383" s="19"/>
      <c r="F383"/>
      <c r="G383"/>
      <c r="H383"/>
      <c r="I383"/>
      <c r="J383" s="5"/>
      <c r="K383" s="17"/>
      <c r="L383" s="5"/>
      <c r="M383" s="4"/>
      <c r="N383" s="4"/>
      <c r="O383" s="4"/>
      <c r="P383" s="4"/>
      <c r="Q383" s="4"/>
      <c r="R383" s="4"/>
      <c r="S383" s="4"/>
      <c r="T383" s="4"/>
      <c r="U383" s="4"/>
    </row>
    <row r="384" spans="1:21" x14ac:dyDescent="0.25">
      <c r="A384" s="7"/>
      <c r="B384" s="6"/>
      <c r="C384" s="6"/>
      <c r="D384" s="19"/>
      <c r="E384" s="19"/>
      <c r="F384"/>
      <c r="G384"/>
      <c r="H384"/>
      <c r="I384"/>
      <c r="J384" s="5"/>
      <c r="K384" s="17"/>
      <c r="L384" s="5"/>
      <c r="M384" s="4"/>
      <c r="N384" s="4"/>
      <c r="O384" s="4"/>
      <c r="P384" s="4"/>
      <c r="Q384" s="4"/>
      <c r="R384" s="4"/>
      <c r="S384" s="4"/>
      <c r="T384" s="4"/>
      <c r="U384" s="4"/>
    </row>
    <row r="385" spans="1:21" x14ac:dyDescent="0.25">
      <c r="A385" s="7"/>
      <c r="B385" s="6"/>
      <c r="C385" s="6"/>
      <c r="D385" s="19"/>
      <c r="E385" s="19"/>
      <c r="F385"/>
      <c r="G385"/>
      <c r="H385"/>
      <c r="I385"/>
      <c r="J385" s="5"/>
      <c r="K385" s="17"/>
      <c r="L385" s="5"/>
      <c r="M385" s="4"/>
      <c r="N385" s="4"/>
      <c r="O385" s="4"/>
      <c r="P385" s="4"/>
      <c r="Q385" s="4"/>
      <c r="R385" s="4"/>
      <c r="S385" s="4"/>
      <c r="T385" s="4"/>
      <c r="U385" s="4"/>
    </row>
    <row r="386" spans="1:21" x14ac:dyDescent="0.25">
      <c r="A386" s="7"/>
      <c r="B386" s="6"/>
      <c r="C386" s="6"/>
      <c r="D386" s="19"/>
      <c r="E386" s="19"/>
      <c r="F386"/>
      <c r="G386"/>
      <c r="H386"/>
      <c r="I386"/>
      <c r="J386" s="5"/>
      <c r="K386" s="17"/>
      <c r="L386" s="5"/>
      <c r="M386" s="4"/>
      <c r="N386" s="4"/>
      <c r="O386" s="4"/>
      <c r="P386" s="4"/>
      <c r="Q386" s="4"/>
      <c r="R386" s="4"/>
      <c r="S386" s="4"/>
      <c r="T386" s="4"/>
      <c r="U386" s="4"/>
    </row>
    <row r="387" spans="1:21" x14ac:dyDescent="0.25">
      <c r="A387" s="7"/>
      <c r="B387" s="6"/>
      <c r="C387" s="6"/>
      <c r="D387" s="19"/>
      <c r="E387" s="19"/>
      <c r="F387"/>
      <c r="G387"/>
      <c r="H387"/>
      <c r="I387"/>
      <c r="J387" s="5"/>
      <c r="K387" s="17"/>
      <c r="L387" s="5"/>
      <c r="M387" s="4"/>
      <c r="N387" s="4"/>
      <c r="O387" s="4"/>
      <c r="P387" s="4"/>
      <c r="Q387" s="4"/>
      <c r="R387" s="4"/>
      <c r="S387" s="4"/>
      <c r="T387" s="4"/>
      <c r="U387" s="4"/>
    </row>
    <row r="388" spans="1:21" x14ac:dyDescent="0.25">
      <c r="A388" s="7"/>
      <c r="B388" s="6"/>
      <c r="C388" s="6"/>
      <c r="D388" s="19"/>
      <c r="E388" s="19"/>
      <c r="F388"/>
      <c r="G388"/>
      <c r="H388"/>
      <c r="I388"/>
      <c r="J388" s="5"/>
      <c r="K388" s="17"/>
      <c r="L388" s="5"/>
      <c r="M388" s="4"/>
      <c r="N388" s="4"/>
      <c r="O388" s="4"/>
      <c r="P388" s="4"/>
      <c r="Q388" s="4"/>
      <c r="R388" s="4"/>
      <c r="S388" s="4"/>
      <c r="T388" s="4"/>
      <c r="U388" s="4"/>
    </row>
    <row r="389" spans="1:21" x14ac:dyDescent="0.25">
      <c r="A389" s="7"/>
      <c r="B389" s="6"/>
      <c r="C389" s="6"/>
      <c r="D389" s="19"/>
      <c r="E389" s="19"/>
      <c r="F389"/>
      <c r="G389"/>
      <c r="H389"/>
      <c r="I389"/>
      <c r="J389" s="5"/>
      <c r="K389" s="17"/>
      <c r="L389" s="5"/>
      <c r="M389" s="4"/>
      <c r="N389" s="4"/>
      <c r="O389" s="4"/>
      <c r="P389" s="4"/>
      <c r="Q389" s="4"/>
      <c r="R389" s="4"/>
      <c r="S389" s="4"/>
      <c r="T389" s="4"/>
      <c r="U389" s="4"/>
    </row>
    <row r="390" spans="1:21" x14ac:dyDescent="0.25">
      <c r="A390" s="7"/>
      <c r="B390" s="6"/>
      <c r="C390" s="6"/>
      <c r="D390" s="19"/>
      <c r="E390" s="19"/>
      <c r="F390"/>
      <c r="G390"/>
      <c r="H390"/>
      <c r="I390"/>
      <c r="J390" s="5"/>
      <c r="K390" s="17"/>
      <c r="L390" s="5"/>
      <c r="M390" s="4"/>
      <c r="N390" s="4"/>
      <c r="O390" s="4"/>
      <c r="P390" s="4"/>
      <c r="Q390" s="4"/>
      <c r="R390" s="4"/>
      <c r="S390" s="4"/>
      <c r="T390" s="4"/>
      <c r="U390" s="4"/>
    </row>
    <row r="391" spans="1:21" x14ac:dyDescent="0.25">
      <c r="A391" s="7"/>
      <c r="B391" s="6"/>
      <c r="C391" s="6"/>
      <c r="D391" s="19"/>
      <c r="E391" s="19"/>
      <c r="F391"/>
      <c r="G391"/>
      <c r="H391"/>
      <c r="I391"/>
      <c r="J391" s="5"/>
      <c r="K391" s="17"/>
      <c r="L391" s="5"/>
      <c r="M391" s="4"/>
      <c r="N391" s="4"/>
      <c r="O391" s="4"/>
      <c r="P391" s="4"/>
      <c r="Q391" s="4"/>
      <c r="R391" s="4"/>
      <c r="S391" s="4"/>
      <c r="T391" s="4"/>
      <c r="U391" s="4"/>
    </row>
    <row r="392" spans="1:21" x14ac:dyDescent="0.25">
      <c r="A392" s="7"/>
      <c r="B392" s="6"/>
      <c r="C392" s="6"/>
      <c r="D392" s="19"/>
      <c r="E392" s="19"/>
      <c r="F392"/>
      <c r="G392"/>
      <c r="H392"/>
      <c r="I392"/>
      <c r="J392" s="5"/>
      <c r="K392" s="17"/>
      <c r="L392" s="5"/>
      <c r="M392" s="4"/>
      <c r="N392" s="4"/>
      <c r="O392" s="4"/>
      <c r="P392" s="4"/>
      <c r="Q392" s="4"/>
      <c r="R392" s="4"/>
      <c r="S392" s="4"/>
      <c r="T392" s="4"/>
      <c r="U392" s="4"/>
    </row>
    <row r="393" spans="1:21" x14ac:dyDescent="0.25">
      <c r="A393" s="7"/>
      <c r="B393" s="6"/>
      <c r="C393" s="6"/>
      <c r="D393" s="19"/>
      <c r="E393" s="19"/>
      <c r="F393"/>
      <c r="G393"/>
      <c r="H393"/>
      <c r="I393"/>
      <c r="J393" s="5"/>
      <c r="K393" s="17"/>
      <c r="L393" s="5"/>
      <c r="M393" s="4"/>
      <c r="N393" s="4"/>
      <c r="O393" s="4"/>
      <c r="P393" s="4"/>
      <c r="Q393" s="4"/>
      <c r="R393" s="4"/>
      <c r="S393" s="4"/>
      <c r="T393" s="4"/>
      <c r="U393" s="4"/>
    </row>
    <row r="394" spans="1:21" x14ac:dyDescent="0.25">
      <c r="A394" s="7"/>
      <c r="B394" s="6"/>
      <c r="C394" s="6"/>
      <c r="D394" s="19"/>
      <c r="E394" s="19"/>
      <c r="F394"/>
      <c r="G394"/>
      <c r="H394"/>
      <c r="I394"/>
      <c r="J394" s="5"/>
      <c r="K394" s="17"/>
      <c r="L394" s="5"/>
      <c r="M394" s="4"/>
      <c r="N394" s="4"/>
      <c r="O394" s="4"/>
      <c r="P394" s="4"/>
      <c r="Q394" s="4"/>
      <c r="R394" s="4"/>
      <c r="S394" s="4"/>
      <c r="T394" s="4"/>
      <c r="U394" s="4"/>
    </row>
    <row r="395" spans="1:21" x14ac:dyDescent="0.25">
      <c r="A395" s="7"/>
      <c r="B395" s="6"/>
      <c r="C395" s="6"/>
      <c r="D395" s="19"/>
      <c r="E395" s="19"/>
      <c r="F395"/>
      <c r="G395"/>
      <c r="H395"/>
      <c r="I395"/>
      <c r="J395" s="5"/>
      <c r="K395" s="17"/>
      <c r="L395" s="5"/>
      <c r="M395" s="4"/>
      <c r="N395" s="4"/>
      <c r="O395" s="4"/>
      <c r="P395" s="4"/>
      <c r="Q395" s="4"/>
      <c r="R395" s="4"/>
      <c r="S395" s="4"/>
      <c r="T395" s="4"/>
      <c r="U395" s="4"/>
    </row>
    <row r="396" spans="1:21" x14ac:dyDescent="0.25">
      <c r="A396" s="7"/>
      <c r="B396" s="6"/>
      <c r="C396" s="6"/>
      <c r="D396" s="19"/>
      <c r="E396" s="19"/>
      <c r="F396"/>
      <c r="G396"/>
      <c r="H396"/>
      <c r="I396"/>
      <c r="J396" s="5"/>
      <c r="K396" s="17"/>
      <c r="L396" s="5"/>
      <c r="M396" s="4"/>
      <c r="N396" s="4"/>
      <c r="O396" s="4"/>
      <c r="P396" s="4"/>
      <c r="Q396" s="4"/>
      <c r="R396" s="4"/>
      <c r="S396" s="4"/>
      <c r="T396" s="4"/>
      <c r="U396" s="4"/>
    </row>
    <row r="397" spans="1:21" x14ac:dyDescent="0.25">
      <c r="A397" s="7"/>
      <c r="B397" s="6"/>
      <c r="C397" s="6"/>
      <c r="D397" s="19"/>
      <c r="E397" s="19"/>
      <c r="F397"/>
      <c r="G397"/>
      <c r="H397"/>
      <c r="I397"/>
      <c r="J397" s="5"/>
      <c r="K397" s="17"/>
      <c r="L397" s="5"/>
      <c r="M397" s="4"/>
      <c r="N397" s="4"/>
      <c r="O397" s="4"/>
      <c r="P397" s="4"/>
      <c r="Q397" s="4"/>
      <c r="R397" s="4"/>
      <c r="S397" s="4"/>
      <c r="T397" s="4"/>
      <c r="U397" s="4"/>
    </row>
    <row r="398" spans="1:21" x14ac:dyDescent="0.25">
      <c r="A398" s="7"/>
      <c r="B398" s="6"/>
      <c r="C398" s="6"/>
      <c r="D398" s="19"/>
      <c r="E398" s="19"/>
      <c r="F398"/>
      <c r="G398"/>
      <c r="H398"/>
      <c r="I398"/>
      <c r="J398" s="5"/>
      <c r="K398" s="17"/>
      <c r="L398" s="5"/>
      <c r="M398" s="4"/>
      <c r="N398" s="4"/>
      <c r="O398" s="4"/>
      <c r="P398" s="4"/>
      <c r="Q398" s="4"/>
      <c r="R398" s="4"/>
      <c r="S398" s="4"/>
      <c r="T398" s="4"/>
      <c r="U398" s="4"/>
    </row>
    <row r="399" spans="1:21" x14ac:dyDescent="0.25">
      <c r="A399" s="7"/>
      <c r="B399" s="6"/>
      <c r="C399" s="6"/>
      <c r="D399" s="19"/>
      <c r="E399" s="19"/>
      <c r="F399"/>
      <c r="G399"/>
      <c r="H399"/>
      <c r="I399"/>
      <c r="J399" s="5"/>
      <c r="K399" s="17"/>
      <c r="L399" s="5"/>
      <c r="M399" s="4"/>
      <c r="N399" s="4"/>
      <c r="O399" s="4"/>
      <c r="P399" s="4"/>
      <c r="Q399" s="4"/>
      <c r="R399" s="4"/>
      <c r="S399" s="4"/>
      <c r="T399" s="4"/>
      <c r="U399" s="4"/>
    </row>
    <row r="400" spans="1:21" x14ac:dyDescent="0.25">
      <c r="A400" s="7"/>
      <c r="B400" s="6"/>
      <c r="C400" s="6"/>
      <c r="D400" s="19"/>
      <c r="E400" s="19"/>
      <c r="F400"/>
      <c r="G400"/>
      <c r="H400"/>
      <c r="I400"/>
      <c r="J400" s="5"/>
      <c r="K400" s="17"/>
      <c r="L400" s="5"/>
      <c r="M400" s="4"/>
      <c r="N400" s="4"/>
      <c r="O400" s="4"/>
      <c r="P400" s="4"/>
      <c r="Q400" s="4"/>
      <c r="R400" s="4"/>
      <c r="S400" s="4"/>
      <c r="T400" s="4"/>
      <c r="U400" s="4"/>
    </row>
    <row r="401" spans="1:21" x14ac:dyDescent="0.25">
      <c r="A401" s="7"/>
      <c r="B401" s="6"/>
      <c r="C401" s="6"/>
      <c r="D401" s="19"/>
      <c r="E401" s="19"/>
      <c r="F401"/>
      <c r="G401"/>
      <c r="H401"/>
      <c r="I401"/>
      <c r="J401" s="5"/>
      <c r="K401" s="17"/>
      <c r="L401" s="5"/>
      <c r="M401" s="4"/>
      <c r="N401" s="4"/>
      <c r="O401" s="4"/>
      <c r="P401" s="4"/>
      <c r="Q401" s="4"/>
      <c r="R401" s="4"/>
      <c r="S401" s="4"/>
      <c r="T401" s="4"/>
      <c r="U401" s="4"/>
    </row>
    <row r="402" spans="1:21" x14ac:dyDescent="0.25">
      <c r="A402" s="7"/>
      <c r="B402" s="6"/>
      <c r="C402" s="6"/>
      <c r="D402" s="19"/>
      <c r="E402" s="19"/>
      <c r="F402"/>
      <c r="G402"/>
      <c r="H402"/>
      <c r="I402"/>
      <c r="J402" s="5"/>
      <c r="K402" s="17"/>
      <c r="L402" s="5"/>
      <c r="M402" s="4"/>
      <c r="N402" s="4"/>
      <c r="O402" s="4"/>
      <c r="P402" s="4"/>
      <c r="Q402" s="4"/>
      <c r="R402" s="4"/>
      <c r="S402" s="4"/>
      <c r="T402" s="4"/>
      <c r="U402" s="4"/>
    </row>
    <row r="403" spans="1:21" x14ac:dyDescent="0.25">
      <c r="A403" s="7"/>
      <c r="B403" s="6"/>
      <c r="C403" s="6"/>
      <c r="D403" s="19"/>
      <c r="E403" s="19"/>
      <c r="F403"/>
      <c r="G403"/>
      <c r="H403"/>
      <c r="I403"/>
      <c r="J403" s="5"/>
      <c r="K403" s="17"/>
      <c r="L403" s="5"/>
      <c r="M403" s="4"/>
      <c r="N403" s="4"/>
      <c r="O403" s="4"/>
      <c r="P403" s="4"/>
      <c r="Q403" s="4"/>
      <c r="R403" s="4"/>
      <c r="S403" s="4"/>
      <c r="T403" s="4"/>
      <c r="U403" s="4"/>
    </row>
    <row r="404" spans="1:21" x14ac:dyDescent="0.25">
      <c r="A404" s="7"/>
      <c r="B404" s="6"/>
      <c r="C404" s="6"/>
      <c r="D404" s="19"/>
      <c r="E404" s="19"/>
      <c r="F404"/>
      <c r="G404"/>
      <c r="H404"/>
      <c r="I404"/>
      <c r="J404" s="5"/>
      <c r="K404" s="17"/>
      <c r="L404" s="5"/>
      <c r="M404" s="4"/>
      <c r="N404" s="4"/>
      <c r="O404" s="4"/>
      <c r="P404" s="4"/>
      <c r="Q404" s="4"/>
      <c r="R404" s="4"/>
      <c r="S404" s="4"/>
      <c r="T404" s="4"/>
      <c r="U404" s="4"/>
    </row>
    <row r="405" spans="1:21" x14ac:dyDescent="0.25">
      <c r="A405" s="7"/>
      <c r="B405" s="6"/>
      <c r="C405" s="6"/>
      <c r="D405" s="19"/>
      <c r="E405" s="19"/>
      <c r="F405"/>
      <c r="G405"/>
      <c r="H405"/>
      <c r="I405"/>
      <c r="J405" s="5"/>
      <c r="K405" s="17"/>
      <c r="L405" s="5"/>
      <c r="M405" s="4"/>
      <c r="N405" s="4"/>
      <c r="O405" s="4"/>
      <c r="P405" s="4"/>
      <c r="Q405" s="4"/>
      <c r="R405" s="4"/>
      <c r="S405" s="4"/>
      <c r="T405" s="4"/>
      <c r="U405" s="4"/>
    </row>
    <row r="406" spans="1:21" x14ac:dyDescent="0.25">
      <c r="A406" s="7"/>
      <c r="B406" s="6"/>
      <c r="C406" s="6"/>
      <c r="D406" s="19"/>
      <c r="E406" s="19"/>
      <c r="F406"/>
      <c r="G406"/>
      <c r="H406"/>
      <c r="I406"/>
      <c r="J406" s="5"/>
      <c r="K406" s="17"/>
      <c r="L406" s="5"/>
      <c r="M406" s="4"/>
      <c r="N406" s="4"/>
      <c r="O406" s="4"/>
      <c r="P406" s="4"/>
      <c r="Q406" s="4"/>
      <c r="R406" s="4"/>
      <c r="S406" s="4"/>
      <c r="T406" s="4"/>
      <c r="U406" s="4"/>
    </row>
    <row r="407" spans="1:21" x14ac:dyDescent="0.25">
      <c r="A407" s="7"/>
      <c r="B407" s="6"/>
      <c r="C407" s="6"/>
      <c r="D407" s="19"/>
      <c r="E407" s="19"/>
      <c r="F407"/>
      <c r="G407"/>
      <c r="H407"/>
      <c r="I407"/>
      <c r="J407" s="5"/>
      <c r="K407" s="17"/>
      <c r="L407" s="5"/>
      <c r="M407" s="4"/>
      <c r="N407" s="4"/>
      <c r="O407" s="4"/>
      <c r="P407" s="4"/>
      <c r="Q407" s="4"/>
      <c r="R407" s="4"/>
      <c r="S407" s="4"/>
      <c r="T407" s="4"/>
      <c r="U407" s="4"/>
    </row>
    <row r="408" spans="1:21" x14ac:dyDescent="0.25">
      <c r="A408" s="7"/>
      <c r="B408" s="6"/>
      <c r="C408" s="6"/>
      <c r="D408" s="19"/>
      <c r="E408" s="19"/>
      <c r="F408"/>
      <c r="G408"/>
      <c r="H408"/>
      <c r="I408"/>
      <c r="J408" s="5"/>
      <c r="K408" s="17"/>
      <c r="L408" s="5"/>
      <c r="M408" s="4"/>
      <c r="N408" s="4"/>
      <c r="O408" s="4"/>
      <c r="P408" s="4"/>
      <c r="Q408" s="4"/>
      <c r="R408" s="4"/>
      <c r="S408" s="4"/>
      <c r="T408" s="4"/>
      <c r="U408" s="4"/>
    </row>
    <row r="409" spans="1:21" x14ac:dyDescent="0.25">
      <c r="A409" s="7"/>
      <c r="B409" s="6"/>
      <c r="C409" s="6"/>
      <c r="D409" s="19"/>
      <c r="E409" s="19"/>
      <c r="F409"/>
      <c r="G409"/>
      <c r="H409"/>
      <c r="I409"/>
      <c r="J409" s="5"/>
      <c r="K409" s="17"/>
      <c r="L409" s="5"/>
      <c r="M409" s="4"/>
      <c r="N409" s="4"/>
      <c r="O409" s="4"/>
      <c r="P409" s="4"/>
      <c r="Q409" s="4"/>
      <c r="R409" s="4"/>
      <c r="S409" s="4"/>
      <c r="T409" s="4"/>
      <c r="U409" s="4"/>
    </row>
    <row r="410" spans="1:21" x14ac:dyDescent="0.25">
      <c r="A410" s="7"/>
      <c r="B410" s="6"/>
      <c r="C410" s="6"/>
      <c r="D410" s="19"/>
      <c r="E410" s="19"/>
      <c r="F410"/>
      <c r="G410"/>
      <c r="H410"/>
      <c r="I410"/>
      <c r="J410" s="5"/>
      <c r="K410" s="17"/>
      <c r="L410" s="5"/>
      <c r="M410" s="4"/>
      <c r="N410" s="4"/>
      <c r="O410" s="4"/>
      <c r="P410" s="4"/>
      <c r="Q410" s="4"/>
      <c r="R410" s="4"/>
      <c r="S410" s="4"/>
      <c r="T410" s="4"/>
      <c r="U410" s="4"/>
    </row>
    <row r="411" spans="1:21" x14ac:dyDescent="0.25">
      <c r="A411" s="7"/>
      <c r="B411" s="6"/>
      <c r="C411" s="6"/>
      <c r="D411" s="19"/>
      <c r="E411" s="19"/>
      <c r="F411"/>
      <c r="G411"/>
      <c r="H411"/>
      <c r="I411"/>
      <c r="J411" s="5"/>
      <c r="K411" s="17"/>
      <c r="L411" s="5"/>
      <c r="M411" s="4"/>
      <c r="N411" s="4"/>
      <c r="O411" s="4"/>
      <c r="P411" s="4"/>
      <c r="Q411" s="4"/>
      <c r="R411" s="4"/>
      <c r="S411" s="4"/>
      <c r="T411" s="4"/>
      <c r="U411" s="4"/>
    </row>
    <row r="412" spans="1:21" x14ac:dyDescent="0.25">
      <c r="A412" s="7"/>
      <c r="B412" s="6"/>
      <c r="C412" s="6"/>
      <c r="D412" s="19"/>
      <c r="E412" s="19"/>
      <c r="F412"/>
      <c r="G412"/>
      <c r="H412"/>
      <c r="I412"/>
      <c r="J412" s="5"/>
      <c r="K412" s="17"/>
      <c r="L412" s="5"/>
      <c r="M412" s="4"/>
      <c r="N412" s="4"/>
      <c r="O412" s="4"/>
      <c r="P412" s="4"/>
      <c r="Q412" s="4"/>
      <c r="R412" s="4"/>
      <c r="S412" s="4"/>
      <c r="T412" s="4"/>
      <c r="U412" s="4"/>
    </row>
    <row r="413" spans="1:21" x14ac:dyDescent="0.25">
      <c r="A413" s="7"/>
      <c r="B413" s="6"/>
      <c r="C413" s="6"/>
      <c r="D413" s="19"/>
      <c r="E413" s="19"/>
      <c r="F413"/>
      <c r="G413"/>
      <c r="H413"/>
      <c r="I413"/>
      <c r="J413" s="5"/>
      <c r="K413" s="17"/>
      <c r="L413" s="5"/>
      <c r="M413" s="4"/>
      <c r="N413" s="4"/>
      <c r="O413" s="4"/>
      <c r="P413" s="4"/>
      <c r="Q413" s="4"/>
      <c r="R413" s="4"/>
      <c r="S413" s="4"/>
      <c r="T413" s="4"/>
      <c r="U413" s="4"/>
    </row>
    <row r="414" spans="1:21" x14ac:dyDescent="0.25">
      <c r="A414" s="7"/>
      <c r="B414" s="6"/>
      <c r="C414" s="6"/>
      <c r="D414" s="19"/>
      <c r="E414" s="19"/>
      <c r="F414"/>
      <c r="G414"/>
      <c r="H414"/>
      <c r="I414"/>
      <c r="J414" s="5"/>
      <c r="K414" s="17"/>
      <c r="L414" s="5"/>
      <c r="M414" s="4"/>
      <c r="N414" s="4"/>
      <c r="O414" s="4"/>
      <c r="P414" s="4"/>
      <c r="Q414" s="4"/>
      <c r="R414" s="4"/>
      <c r="S414" s="4"/>
      <c r="T414" s="4"/>
      <c r="U414" s="4"/>
    </row>
    <row r="415" spans="1:21" x14ac:dyDescent="0.25">
      <c r="A415" s="7"/>
      <c r="B415" s="6"/>
      <c r="C415" s="6"/>
      <c r="D415" s="19"/>
      <c r="E415" s="19"/>
      <c r="F415"/>
      <c r="G415"/>
      <c r="H415"/>
      <c r="I415"/>
      <c r="J415" s="5"/>
      <c r="K415" s="17"/>
      <c r="L415" s="5"/>
      <c r="M415" s="4"/>
      <c r="N415" s="4"/>
      <c r="O415" s="4"/>
      <c r="P415" s="4"/>
      <c r="Q415" s="4"/>
      <c r="R415" s="4"/>
      <c r="S415" s="4"/>
      <c r="T415" s="4"/>
      <c r="U415" s="4"/>
    </row>
    <row r="416" spans="1:21" x14ac:dyDescent="0.25">
      <c r="A416" s="7"/>
      <c r="B416" s="6"/>
      <c r="C416" s="6"/>
      <c r="D416" s="19"/>
      <c r="E416" s="19"/>
      <c r="F416"/>
      <c r="G416"/>
      <c r="H416"/>
      <c r="I416"/>
      <c r="J416" s="5"/>
      <c r="K416" s="17"/>
      <c r="L416" s="5"/>
      <c r="M416" s="4"/>
      <c r="N416" s="4"/>
      <c r="O416" s="4"/>
      <c r="P416" s="4"/>
      <c r="Q416" s="4"/>
      <c r="R416" s="4"/>
      <c r="S416" s="4"/>
      <c r="T416" s="4"/>
      <c r="U416" s="4"/>
    </row>
    <row r="417" spans="1:21" x14ac:dyDescent="0.25">
      <c r="A417" s="7"/>
      <c r="B417" s="6"/>
      <c r="C417" s="6"/>
      <c r="D417" s="19"/>
      <c r="E417" s="19"/>
      <c r="F417"/>
      <c r="G417"/>
      <c r="H417"/>
      <c r="I417"/>
      <c r="J417" s="5"/>
      <c r="K417" s="17"/>
      <c r="L417" s="5"/>
      <c r="M417" s="4"/>
      <c r="N417" s="4"/>
      <c r="O417" s="4"/>
      <c r="P417" s="4"/>
      <c r="Q417" s="4"/>
      <c r="R417" s="4"/>
      <c r="S417" s="4"/>
      <c r="T417" s="4"/>
      <c r="U417" s="4"/>
    </row>
    <row r="418" spans="1:21" x14ac:dyDescent="0.25">
      <c r="A418" s="7"/>
      <c r="B418" s="6"/>
      <c r="C418" s="6"/>
      <c r="D418" s="19"/>
      <c r="E418" s="19"/>
      <c r="F418"/>
      <c r="G418"/>
      <c r="H418"/>
      <c r="I418"/>
      <c r="J418" s="5"/>
      <c r="K418" s="17"/>
      <c r="L418" s="5"/>
      <c r="M418" s="4"/>
      <c r="N418" s="4"/>
      <c r="O418" s="4"/>
      <c r="P418" s="4"/>
      <c r="Q418" s="4"/>
      <c r="R418" s="4"/>
      <c r="S418" s="4"/>
      <c r="T418" s="4"/>
      <c r="U418" s="4"/>
    </row>
    <row r="419" spans="1:21" x14ac:dyDescent="0.25">
      <c r="A419" s="7"/>
      <c r="B419" s="6"/>
      <c r="C419" s="6"/>
      <c r="D419" s="19"/>
      <c r="E419" s="19"/>
      <c r="F419"/>
      <c r="G419"/>
      <c r="H419"/>
      <c r="I419"/>
      <c r="J419" s="5"/>
      <c r="K419" s="17"/>
      <c r="L419" s="5"/>
      <c r="M419" s="4"/>
      <c r="N419" s="4"/>
      <c r="O419" s="4"/>
      <c r="P419" s="4"/>
      <c r="Q419" s="4"/>
      <c r="R419" s="4"/>
      <c r="S419" s="4"/>
      <c r="T419" s="4"/>
      <c r="U419" s="4"/>
    </row>
    <row r="420" spans="1:21" x14ac:dyDescent="0.25">
      <c r="A420" s="7"/>
      <c r="B420" s="6"/>
      <c r="C420" s="6"/>
      <c r="D420" s="19"/>
      <c r="E420" s="19"/>
      <c r="F420"/>
      <c r="G420"/>
      <c r="H420"/>
      <c r="I420"/>
      <c r="J420" s="5"/>
      <c r="K420" s="17"/>
      <c r="L420" s="5"/>
      <c r="M420" s="4"/>
      <c r="N420" s="4"/>
      <c r="O420" s="4"/>
      <c r="P420" s="4"/>
      <c r="Q420" s="4"/>
      <c r="R420" s="4"/>
      <c r="S420" s="4"/>
      <c r="T420" s="4"/>
      <c r="U420" s="4"/>
    </row>
    <row r="421" spans="1:21" x14ac:dyDescent="0.25">
      <c r="A421" s="7"/>
      <c r="B421" s="6"/>
      <c r="C421" s="6"/>
      <c r="D421" s="19"/>
      <c r="E421" s="19"/>
      <c r="F421"/>
      <c r="G421"/>
      <c r="H421"/>
      <c r="I421"/>
      <c r="J421" s="5"/>
      <c r="K421" s="17"/>
      <c r="L421" s="5"/>
      <c r="M421" s="4"/>
      <c r="N421" s="4"/>
      <c r="O421" s="4"/>
      <c r="P421" s="4"/>
      <c r="Q421" s="4"/>
      <c r="R421" s="4"/>
      <c r="S421" s="4"/>
      <c r="T421" s="4"/>
      <c r="U421" s="4"/>
    </row>
    <row r="422" spans="1:21" x14ac:dyDescent="0.25">
      <c r="A422" s="7"/>
      <c r="B422" s="6"/>
      <c r="C422" s="6"/>
      <c r="D422" s="19"/>
      <c r="E422" s="19"/>
      <c r="F422"/>
      <c r="G422"/>
      <c r="H422"/>
      <c r="I422"/>
      <c r="J422" s="5"/>
      <c r="K422" s="17"/>
      <c r="L422" s="5"/>
      <c r="M422" s="4"/>
      <c r="N422" s="4"/>
      <c r="O422" s="4"/>
      <c r="P422" s="4"/>
      <c r="Q422" s="4"/>
      <c r="R422" s="4"/>
      <c r="S422" s="4"/>
      <c r="T422" s="4"/>
      <c r="U422" s="4"/>
    </row>
    <row r="423" spans="1:21" x14ac:dyDescent="0.25">
      <c r="A423" s="7"/>
      <c r="B423" s="6"/>
      <c r="C423" s="6"/>
      <c r="D423" s="19"/>
      <c r="E423" s="19"/>
      <c r="F423"/>
      <c r="G423"/>
      <c r="H423"/>
      <c r="I423"/>
      <c r="J423" s="5"/>
      <c r="K423" s="17"/>
      <c r="L423" s="5"/>
      <c r="M423" s="4"/>
      <c r="N423" s="4"/>
      <c r="O423" s="4"/>
      <c r="P423" s="4"/>
      <c r="Q423" s="4"/>
      <c r="R423" s="4"/>
      <c r="S423" s="4"/>
      <c r="T423" s="4"/>
      <c r="U423" s="4"/>
    </row>
    <row r="424" spans="1:21" x14ac:dyDescent="0.25">
      <c r="A424" s="7"/>
      <c r="B424" s="6"/>
      <c r="C424" s="6"/>
      <c r="D424" s="19"/>
      <c r="E424" s="19"/>
      <c r="F424"/>
      <c r="G424"/>
      <c r="H424"/>
      <c r="I424"/>
      <c r="J424" s="5"/>
      <c r="K424" s="17"/>
      <c r="L424" s="5"/>
      <c r="M424" s="4"/>
      <c r="N424" s="4"/>
      <c r="O424" s="4"/>
      <c r="P424" s="4"/>
      <c r="Q424" s="4"/>
      <c r="R424" s="4"/>
      <c r="S424" s="4"/>
      <c r="T424" s="4"/>
      <c r="U424" s="4"/>
    </row>
    <row r="425" spans="1:21" x14ac:dyDescent="0.25">
      <c r="A425" s="7"/>
      <c r="B425" s="6"/>
      <c r="C425" s="6"/>
      <c r="D425" s="19"/>
      <c r="E425" s="19"/>
      <c r="F425"/>
      <c r="G425"/>
      <c r="H425"/>
      <c r="I425"/>
      <c r="J425" s="5"/>
      <c r="K425" s="17"/>
      <c r="L425" s="5"/>
      <c r="M425" s="4"/>
      <c r="N425" s="4"/>
      <c r="O425" s="4"/>
      <c r="P425" s="4"/>
      <c r="Q425" s="4"/>
      <c r="R425" s="4"/>
      <c r="S425" s="4"/>
      <c r="T425" s="4"/>
      <c r="U425" s="4"/>
    </row>
    <row r="426" spans="1:21" x14ac:dyDescent="0.25">
      <c r="A426" s="7"/>
      <c r="B426" s="6"/>
      <c r="C426" s="6"/>
      <c r="D426" s="19"/>
      <c r="E426" s="19"/>
      <c r="F426"/>
      <c r="G426"/>
      <c r="H426"/>
      <c r="I426"/>
      <c r="J426" s="5"/>
      <c r="K426" s="17"/>
      <c r="L426" s="5"/>
      <c r="M426" s="4"/>
      <c r="N426" s="4"/>
      <c r="O426" s="4"/>
      <c r="P426" s="4"/>
      <c r="Q426" s="4"/>
      <c r="R426" s="4"/>
      <c r="S426" s="4"/>
      <c r="T426" s="4"/>
      <c r="U426" s="4"/>
    </row>
    <row r="427" spans="1:21" x14ac:dyDescent="0.25">
      <c r="A427" s="7"/>
      <c r="B427" s="6"/>
      <c r="C427" s="6"/>
      <c r="D427" s="19"/>
      <c r="E427" s="19"/>
      <c r="F427"/>
      <c r="G427"/>
      <c r="H427"/>
      <c r="I427"/>
      <c r="J427" s="5"/>
      <c r="K427" s="17"/>
      <c r="L427" s="5"/>
      <c r="M427" s="4"/>
      <c r="N427" s="4"/>
      <c r="O427" s="4"/>
      <c r="P427" s="4"/>
      <c r="Q427" s="4"/>
      <c r="R427" s="4"/>
      <c r="S427" s="4"/>
      <c r="T427" s="4"/>
      <c r="U427" s="4"/>
    </row>
    <row r="428" spans="1:21" x14ac:dyDescent="0.25">
      <c r="A428" s="7"/>
      <c r="B428" s="6"/>
      <c r="C428" s="6"/>
      <c r="D428" s="19"/>
      <c r="E428" s="19"/>
      <c r="F428"/>
      <c r="G428"/>
      <c r="H428"/>
      <c r="I428"/>
      <c r="J428" s="5"/>
      <c r="K428" s="17"/>
      <c r="L428" s="5"/>
      <c r="M428" s="4"/>
      <c r="N428" s="4"/>
      <c r="O428" s="4"/>
      <c r="P428" s="4"/>
      <c r="Q428" s="4"/>
      <c r="R428" s="4"/>
      <c r="S428" s="4"/>
      <c r="T428" s="4"/>
      <c r="U428" s="4"/>
    </row>
    <row r="429" spans="1:21" x14ac:dyDescent="0.25">
      <c r="A429" s="7"/>
      <c r="B429" s="6"/>
      <c r="C429" s="6"/>
      <c r="D429" s="19"/>
      <c r="E429" s="19"/>
      <c r="F429"/>
      <c r="G429"/>
      <c r="H429"/>
      <c r="I429"/>
      <c r="J429" s="5"/>
      <c r="K429" s="17"/>
      <c r="L429" s="5"/>
      <c r="M429" s="4"/>
      <c r="N429" s="4"/>
      <c r="O429" s="4"/>
      <c r="P429" s="4"/>
      <c r="Q429" s="4"/>
      <c r="R429" s="4"/>
      <c r="S429" s="4"/>
      <c r="T429" s="4"/>
      <c r="U429" s="4"/>
    </row>
    <row r="430" spans="1:21" x14ac:dyDescent="0.25">
      <c r="A430" s="7"/>
      <c r="B430" s="6"/>
      <c r="C430" s="6"/>
      <c r="D430" s="19"/>
      <c r="E430" s="19"/>
      <c r="F430"/>
      <c r="G430"/>
      <c r="H430"/>
      <c r="I430"/>
      <c r="J430" s="5"/>
      <c r="K430" s="17"/>
      <c r="L430" s="5"/>
      <c r="M430" s="4"/>
      <c r="N430" s="4"/>
      <c r="O430" s="4"/>
      <c r="P430" s="4"/>
      <c r="Q430" s="4"/>
      <c r="R430" s="4"/>
      <c r="S430" s="4"/>
      <c r="T430" s="4"/>
      <c r="U430" s="4"/>
    </row>
    <row r="431" spans="1:21" x14ac:dyDescent="0.25">
      <c r="A431" s="7"/>
      <c r="B431" s="6"/>
      <c r="C431" s="6"/>
      <c r="D431" s="19"/>
      <c r="E431" s="19"/>
      <c r="F431"/>
      <c r="G431"/>
      <c r="H431"/>
      <c r="I431"/>
      <c r="J431" s="5"/>
      <c r="K431" s="17"/>
      <c r="L431" s="5"/>
      <c r="M431" s="4"/>
      <c r="N431" s="4"/>
      <c r="O431" s="4"/>
      <c r="P431" s="4"/>
      <c r="Q431" s="4"/>
      <c r="R431" s="4"/>
      <c r="S431" s="4"/>
      <c r="T431" s="4"/>
      <c r="U431" s="4"/>
    </row>
    <row r="432" spans="1:21" x14ac:dyDescent="0.25">
      <c r="A432" s="7"/>
      <c r="B432" s="6"/>
      <c r="C432" s="6"/>
      <c r="D432" s="19"/>
      <c r="E432" s="19"/>
      <c r="F432"/>
      <c r="G432"/>
      <c r="H432"/>
      <c r="I432"/>
      <c r="J432" s="5"/>
      <c r="K432" s="17"/>
      <c r="L432" s="5"/>
      <c r="M432" s="4"/>
      <c r="N432" s="4"/>
      <c r="O432" s="4"/>
      <c r="P432" s="4"/>
      <c r="Q432" s="4"/>
      <c r="R432" s="4"/>
      <c r="S432" s="4"/>
      <c r="T432" s="4"/>
      <c r="U432" s="4"/>
    </row>
    <row r="433" spans="1:21" x14ac:dyDescent="0.25">
      <c r="A433" s="7"/>
      <c r="B433" s="6"/>
      <c r="C433" s="6"/>
      <c r="D433" s="19"/>
      <c r="E433" s="19"/>
      <c r="F433"/>
      <c r="G433"/>
      <c r="H433"/>
      <c r="I433"/>
      <c r="J433" s="5"/>
      <c r="K433" s="17"/>
      <c r="L433" s="5"/>
      <c r="M433" s="4"/>
      <c r="N433" s="4"/>
      <c r="O433" s="4"/>
      <c r="P433" s="4"/>
      <c r="Q433" s="4"/>
      <c r="R433" s="4"/>
      <c r="S433" s="4"/>
      <c r="T433" s="4"/>
      <c r="U433" s="4"/>
    </row>
    <row r="434" spans="1:21" x14ac:dyDescent="0.25">
      <c r="A434" s="7"/>
      <c r="B434" s="6"/>
      <c r="C434" s="6"/>
      <c r="D434" s="19"/>
      <c r="E434" s="19"/>
      <c r="F434"/>
      <c r="G434"/>
      <c r="H434"/>
      <c r="I434"/>
      <c r="J434" s="5"/>
      <c r="K434" s="17"/>
      <c r="L434" s="5"/>
      <c r="M434" s="4"/>
      <c r="N434" s="4"/>
      <c r="O434" s="4"/>
      <c r="P434" s="4"/>
      <c r="Q434" s="4"/>
      <c r="R434" s="4"/>
      <c r="S434" s="4"/>
      <c r="T434" s="4"/>
      <c r="U434" s="4"/>
    </row>
    <row r="435" spans="1:21" x14ac:dyDescent="0.25">
      <c r="A435" s="7"/>
      <c r="B435" s="6"/>
      <c r="C435" s="6"/>
      <c r="D435" s="19"/>
      <c r="E435" s="19"/>
      <c r="F435"/>
      <c r="G435"/>
      <c r="H435"/>
      <c r="I435"/>
      <c r="J435" s="5"/>
      <c r="K435" s="17"/>
      <c r="L435" s="5"/>
      <c r="M435" s="4"/>
      <c r="N435" s="4"/>
      <c r="O435" s="4"/>
      <c r="P435" s="4"/>
      <c r="Q435" s="4"/>
      <c r="R435" s="4"/>
      <c r="S435" s="4"/>
      <c r="T435" s="4"/>
      <c r="U435" s="4"/>
    </row>
    <row r="436" spans="1:21" x14ac:dyDescent="0.25">
      <c r="A436" s="7"/>
      <c r="B436" s="6"/>
      <c r="C436" s="6"/>
      <c r="D436" s="19"/>
      <c r="E436" s="19"/>
      <c r="F436"/>
      <c r="G436"/>
      <c r="H436"/>
      <c r="I436"/>
      <c r="J436" s="5"/>
      <c r="K436" s="17"/>
      <c r="L436" s="5"/>
      <c r="M436" s="4"/>
      <c r="N436" s="4"/>
      <c r="O436" s="4"/>
      <c r="P436" s="4"/>
      <c r="Q436" s="4"/>
      <c r="R436" s="4"/>
      <c r="S436" s="4"/>
      <c r="T436" s="4"/>
      <c r="U436" s="4"/>
    </row>
    <row r="437" spans="1:21" x14ac:dyDescent="0.25">
      <c r="A437" s="7"/>
      <c r="B437" s="6"/>
      <c r="C437" s="6"/>
      <c r="D437" s="19"/>
      <c r="E437" s="19"/>
      <c r="F437"/>
      <c r="G437"/>
      <c r="H437"/>
      <c r="I437"/>
      <c r="J437" s="5"/>
      <c r="K437" s="17"/>
      <c r="L437" s="5"/>
      <c r="M437" s="4"/>
      <c r="N437" s="4"/>
      <c r="O437" s="4"/>
      <c r="P437" s="4"/>
      <c r="Q437" s="4"/>
      <c r="R437" s="4"/>
      <c r="S437" s="4"/>
      <c r="T437" s="4"/>
      <c r="U437" s="4"/>
    </row>
    <row r="438" spans="1:21" x14ac:dyDescent="0.25">
      <c r="A438" s="7"/>
      <c r="B438" s="6"/>
      <c r="C438" s="6"/>
      <c r="D438" s="19"/>
      <c r="E438" s="19"/>
      <c r="F438"/>
      <c r="G438"/>
      <c r="H438"/>
      <c r="I438"/>
      <c r="J438" s="5"/>
      <c r="K438" s="17"/>
      <c r="L438" s="5"/>
      <c r="M438" s="4"/>
      <c r="N438" s="4"/>
      <c r="O438" s="4"/>
      <c r="P438" s="4"/>
      <c r="Q438" s="4"/>
      <c r="R438" s="4"/>
      <c r="S438" s="4"/>
      <c r="T438" s="4"/>
      <c r="U438" s="4"/>
    </row>
    <row r="439" spans="1:21" x14ac:dyDescent="0.25">
      <c r="A439" s="7"/>
      <c r="B439" s="6"/>
      <c r="C439" s="6"/>
      <c r="D439" s="19"/>
      <c r="E439" s="19"/>
      <c r="F439"/>
      <c r="G439"/>
      <c r="H439"/>
      <c r="I439"/>
      <c r="J439" s="5"/>
      <c r="K439" s="17"/>
      <c r="L439" s="5"/>
      <c r="M439" s="4"/>
      <c r="N439" s="4"/>
      <c r="O439" s="4"/>
      <c r="P439" s="4"/>
      <c r="Q439" s="4"/>
      <c r="R439" s="4"/>
      <c r="S439" s="4"/>
      <c r="T439" s="4"/>
      <c r="U439" s="4"/>
    </row>
    <row r="440" spans="1:21" x14ac:dyDescent="0.25">
      <c r="A440" s="7"/>
      <c r="B440" s="6"/>
      <c r="C440" s="6"/>
      <c r="D440" s="19"/>
      <c r="E440" s="19"/>
      <c r="F440"/>
      <c r="G440"/>
      <c r="H440"/>
      <c r="I440"/>
      <c r="J440" s="5"/>
      <c r="K440" s="17"/>
      <c r="L440" s="5"/>
      <c r="M440" s="4"/>
      <c r="N440" s="4"/>
      <c r="O440" s="4"/>
      <c r="P440" s="4"/>
      <c r="Q440" s="4"/>
      <c r="R440" s="4"/>
      <c r="S440" s="4"/>
      <c r="T440" s="4"/>
      <c r="U440" s="4"/>
    </row>
    <row r="441" spans="1:21" x14ac:dyDescent="0.25">
      <c r="A441" s="7"/>
      <c r="B441" s="6"/>
      <c r="C441" s="6"/>
      <c r="D441" s="19"/>
      <c r="E441" s="19"/>
      <c r="F441"/>
      <c r="G441"/>
      <c r="H441"/>
      <c r="I441"/>
      <c r="J441" s="5"/>
      <c r="K441" s="17"/>
      <c r="L441" s="5"/>
      <c r="M441" s="4"/>
      <c r="N441" s="4"/>
      <c r="O441" s="4"/>
      <c r="P441" s="4"/>
      <c r="Q441" s="4"/>
      <c r="R441" s="4"/>
      <c r="S441" s="4"/>
      <c r="T441" s="4"/>
      <c r="U441" s="4"/>
    </row>
    <row r="442" spans="1:21" x14ac:dyDescent="0.25">
      <c r="A442" s="7"/>
      <c r="B442" s="6"/>
      <c r="C442" s="6"/>
      <c r="D442" s="19"/>
      <c r="E442" s="19"/>
      <c r="F442"/>
      <c r="G442"/>
      <c r="H442"/>
      <c r="I442"/>
      <c r="J442" s="5"/>
      <c r="K442" s="17"/>
      <c r="L442" s="5"/>
      <c r="M442" s="4"/>
      <c r="N442" s="4"/>
      <c r="O442" s="4"/>
      <c r="P442" s="4"/>
      <c r="Q442" s="4"/>
      <c r="R442" s="4"/>
      <c r="S442" s="4"/>
      <c r="T442" s="4"/>
      <c r="U442" s="4"/>
    </row>
    <row r="443" spans="1:21" x14ac:dyDescent="0.25">
      <c r="A443" s="7"/>
      <c r="B443" s="6"/>
      <c r="C443" s="6"/>
      <c r="D443" s="19"/>
      <c r="E443" s="19"/>
      <c r="F443"/>
      <c r="G443"/>
      <c r="H443"/>
      <c r="I443"/>
      <c r="J443" s="5"/>
      <c r="K443" s="17"/>
      <c r="L443" s="5"/>
      <c r="M443" s="4"/>
      <c r="N443" s="4"/>
      <c r="O443" s="4"/>
      <c r="P443" s="4"/>
      <c r="Q443" s="4"/>
      <c r="R443" s="4"/>
      <c r="S443" s="4"/>
      <c r="T443" s="4"/>
      <c r="U443" s="4"/>
    </row>
    <row r="444" spans="1:21" x14ac:dyDescent="0.25">
      <c r="A444" s="7"/>
      <c r="B444" s="6"/>
      <c r="C444" s="6"/>
      <c r="D444" s="19"/>
      <c r="E444" s="19"/>
      <c r="F444"/>
      <c r="G444"/>
      <c r="H444"/>
      <c r="I444"/>
      <c r="J444" s="5"/>
      <c r="K444" s="17"/>
      <c r="L444" s="5"/>
      <c r="M444" s="4"/>
      <c r="N444" s="4"/>
      <c r="O444" s="4"/>
      <c r="P444" s="4"/>
      <c r="Q444" s="4"/>
      <c r="R444" s="4"/>
      <c r="S444" s="4"/>
      <c r="T444" s="4"/>
      <c r="U444" s="4"/>
    </row>
    <row r="445" spans="1:21" x14ac:dyDescent="0.25">
      <c r="A445" s="7"/>
      <c r="B445" s="6"/>
      <c r="C445" s="6"/>
      <c r="D445" s="19"/>
      <c r="E445" s="19"/>
      <c r="F445"/>
      <c r="G445"/>
      <c r="H445"/>
      <c r="I445"/>
      <c r="J445" s="5"/>
      <c r="K445" s="17"/>
      <c r="L445" s="5"/>
      <c r="M445" s="4"/>
      <c r="N445" s="4"/>
      <c r="O445" s="4"/>
      <c r="P445" s="4"/>
      <c r="Q445" s="4"/>
      <c r="R445" s="4"/>
      <c r="S445" s="4"/>
      <c r="T445" s="4"/>
      <c r="U445" s="4"/>
    </row>
    <row r="446" spans="1:21" x14ac:dyDescent="0.25">
      <c r="A446" s="7"/>
      <c r="B446" s="6"/>
      <c r="C446" s="6"/>
      <c r="D446" s="19"/>
      <c r="E446" s="19"/>
      <c r="F446"/>
      <c r="G446"/>
      <c r="H446"/>
      <c r="I446"/>
      <c r="J446" s="5"/>
      <c r="K446" s="17"/>
      <c r="L446" s="5"/>
      <c r="M446" s="4"/>
      <c r="N446" s="4"/>
      <c r="O446" s="4"/>
      <c r="P446" s="4"/>
      <c r="Q446" s="4"/>
      <c r="R446" s="4"/>
      <c r="S446" s="4"/>
      <c r="T446" s="4"/>
      <c r="U446" s="4"/>
    </row>
    <row r="447" spans="1:21" x14ac:dyDescent="0.25">
      <c r="A447" s="7"/>
      <c r="B447" s="6"/>
      <c r="C447" s="6"/>
      <c r="D447" s="19"/>
      <c r="E447" s="19"/>
      <c r="F447"/>
      <c r="G447"/>
      <c r="H447"/>
      <c r="I447"/>
      <c r="J447" s="5"/>
      <c r="K447" s="17"/>
      <c r="L447" s="5"/>
      <c r="M447" s="4"/>
      <c r="N447" s="4"/>
      <c r="O447" s="4"/>
      <c r="P447" s="4"/>
      <c r="Q447" s="4"/>
      <c r="R447" s="4"/>
      <c r="S447" s="4"/>
      <c r="T447" s="4"/>
      <c r="U447" s="4"/>
    </row>
    <row r="448" spans="1:21" x14ac:dyDescent="0.25">
      <c r="A448" s="7"/>
      <c r="B448" s="6"/>
      <c r="C448" s="6"/>
      <c r="D448" s="19"/>
      <c r="E448" s="19"/>
      <c r="F448"/>
      <c r="G448"/>
      <c r="H448"/>
      <c r="I448"/>
      <c r="J448" s="5"/>
      <c r="K448" s="17"/>
      <c r="L448" s="5"/>
      <c r="M448" s="4"/>
      <c r="N448" s="4"/>
      <c r="O448" s="4"/>
      <c r="P448" s="4"/>
      <c r="Q448" s="4"/>
      <c r="R448" s="4"/>
      <c r="S448" s="4"/>
      <c r="T448" s="4"/>
      <c r="U448" s="4"/>
    </row>
    <row r="449" spans="1:21" x14ac:dyDescent="0.25">
      <c r="A449" s="7"/>
      <c r="B449" s="6"/>
      <c r="C449" s="6"/>
      <c r="D449" s="19"/>
      <c r="E449" s="19"/>
      <c r="F449"/>
      <c r="G449"/>
      <c r="H449"/>
      <c r="I449"/>
      <c r="J449" s="5"/>
      <c r="K449" s="17"/>
      <c r="L449" s="5"/>
      <c r="M449" s="4"/>
      <c r="N449" s="4"/>
      <c r="O449" s="4"/>
      <c r="P449" s="4"/>
      <c r="Q449" s="4"/>
      <c r="R449" s="4"/>
      <c r="S449" s="4"/>
      <c r="T449" s="4"/>
      <c r="U449" s="4"/>
    </row>
    <row r="450" spans="1:21" x14ac:dyDescent="0.25">
      <c r="A450" s="7"/>
      <c r="B450" s="6"/>
      <c r="C450" s="6"/>
      <c r="D450" s="19"/>
      <c r="E450" s="19"/>
      <c r="F450"/>
      <c r="G450"/>
      <c r="H450"/>
      <c r="I450"/>
      <c r="J450" s="5"/>
      <c r="K450" s="17"/>
      <c r="L450" s="5"/>
      <c r="M450" s="4"/>
      <c r="N450" s="4"/>
      <c r="O450" s="4"/>
      <c r="P450" s="4"/>
      <c r="Q450" s="4"/>
      <c r="R450" s="4"/>
      <c r="S450" s="4"/>
      <c r="T450" s="4"/>
      <c r="U450" s="4"/>
    </row>
    <row r="451" spans="1:21" x14ac:dyDescent="0.25">
      <c r="A451" s="7"/>
      <c r="B451" s="6"/>
      <c r="C451" s="6"/>
      <c r="D451" s="19"/>
      <c r="E451" s="19"/>
      <c r="F451"/>
      <c r="G451"/>
      <c r="H451"/>
      <c r="I451"/>
      <c r="J451" s="5"/>
      <c r="K451" s="17"/>
      <c r="L451" s="5"/>
      <c r="M451" s="4"/>
      <c r="N451" s="4"/>
      <c r="O451" s="4"/>
      <c r="P451" s="4"/>
      <c r="Q451" s="4"/>
      <c r="R451" s="4"/>
      <c r="S451" s="4"/>
      <c r="T451" s="4"/>
      <c r="U451" s="4"/>
    </row>
    <row r="452" spans="1:21" x14ac:dyDescent="0.25">
      <c r="A452" s="7"/>
      <c r="B452" s="6"/>
      <c r="C452" s="6"/>
      <c r="D452" s="19"/>
      <c r="E452" s="19"/>
      <c r="F452"/>
      <c r="G452"/>
      <c r="H452"/>
      <c r="I452"/>
      <c r="J452" s="5"/>
      <c r="K452" s="17"/>
      <c r="L452" s="5"/>
      <c r="M452" s="4"/>
      <c r="N452" s="4"/>
      <c r="O452" s="4"/>
      <c r="P452" s="4"/>
      <c r="Q452" s="4"/>
      <c r="R452" s="4"/>
      <c r="S452" s="4"/>
      <c r="T452" s="4"/>
      <c r="U452" s="4"/>
    </row>
    <row r="453" spans="1:21" x14ac:dyDescent="0.25">
      <c r="A453" s="7"/>
      <c r="B453" s="6"/>
      <c r="C453" s="6"/>
      <c r="D453" s="19"/>
      <c r="E453" s="19"/>
      <c r="F453"/>
      <c r="G453"/>
      <c r="H453"/>
      <c r="I453"/>
      <c r="J453" s="5"/>
      <c r="K453" s="17"/>
      <c r="L453" s="5"/>
      <c r="M453" s="4"/>
      <c r="N453" s="4"/>
      <c r="O453" s="4"/>
      <c r="P453" s="4"/>
      <c r="Q453" s="4"/>
      <c r="R453" s="4"/>
      <c r="S453" s="4"/>
      <c r="T453" s="4"/>
      <c r="U453" s="4"/>
    </row>
    <row r="454" spans="1:21" x14ac:dyDescent="0.25">
      <c r="A454" s="7"/>
      <c r="B454" s="6"/>
      <c r="C454" s="6"/>
      <c r="D454" s="19"/>
      <c r="E454" s="19"/>
      <c r="F454"/>
      <c r="G454"/>
      <c r="H454"/>
      <c r="I454"/>
      <c r="J454" s="5"/>
      <c r="K454" s="17"/>
      <c r="L454" s="5"/>
      <c r="M454" s="4"/>
      <c r="N454" s="4"/>
      <c r="O454" s="4"/>
      <c r="P454" s="4"/>
      <c r="Q454" s="4"/>
      <c r="R454" s="4"/>
      <c r="S454" s="4"/>
      <c r="T454" s="4"/>
      <c r="U454" s="4"/>
    </row>
    <row r="455" spans="1:21" x14ac:dyDescent="0.25">
      <c r="A455" s="7"/>
      <c r="B455" s="6"/>
      <c r="C455" s="6"/>
      <c r="D455" s="19"/>
      <c r="E455" s="19"/>
      <c r="F455"/>
      <c r="G455"/>
      <c r="H455"/>
      <c r="I455"/>
      <c r="J455" s="5"/>
      <c r="K455" s="17"/>
      <c r="L455" s="5"/>
      <c r="M455" s="4"/>
      <c r="N455" s="4"/>
      <c r="O455" s="4"/>
      <c r="P455" s="4"/>
      <c r="Q455" s="4"/>
      <c r="R455" s="4"/>
      <c r="S455" s="4"/>
      <c r="T455" s="4"/>
      <c r="U455" s="4"/>
    </row>
    <row r="456" spans="1:21" x14ac:dyDescent="0.25">
      <c r="A456" s="7"/>
      <c r="B456" s="6"/>
      <c r="C456" s="6"/>
      <c r="D456" s="19"/>
      <c r="E456" s="19"/>
      <c r="F456"/>
      <c r="G456"/>
      <c r="H456"/>
      <c r="I456"/>
      <c r="J456" s="5"/>
      <c r="K456" s="17"/>
      <c r="L456" s="5"/>
      <c r="M456" s="4"/>
      <c r="N456" s="4"/>
      <c r="O456" s="4"/>
      <c r="P456" s="4"/>
      <c r="Q456" s="4"/>
      <c r="R456" s="4"/>
      <c r="S456" s="4"/>
      <c r="T456" s="4"/>
      <c r="U456" s="4"/>
    </row>
    <row r="457" spans="1:21" x14ac:dyDescent="0.25">
      <c r="A457" s="7"/>
      <c r="B457" s="6"/>
      <c r="C457" s="6"/>
      <c r="D457" s="19"/>
      <c r="E457" s="19"/>
      <c r="F457"/>
      <c r="G457"/>
      <c r="H457"/>
      <c r="I457"/>
      <c r="J457" s="5"/>
      <c r="K457" s="17"/>
      <c r="L457" s="5"/>
      <c r="M457" s="4"/>
      <c r="N457" s="4"/>
      <c r="O457" s="4"/>
      <c r="P457" s="4"/>
      <c r="Q457" s="4"/>
      <c r="R457" s="4"/>
      <c r="S457" s="4"/>
      <c r="T457" s="4"/>
      <c r="U457" s="4"/>
    </row>
    <row r="458" spans="1:21" x14ac:dyDescent="0.25">
      <c r="A458" s="7"/>
      <c r="B458" s="6"/>
      <c r="C458" s="6"/>
      <c r="D458" s="19"/>
      <c r="E458" s="19"/>
      <c r="F458"/>
      <c r="G458"/>
      <c r="H458"/>
      <c r="I458"/>
      <c r="J458" s="5"/>
      <c r="K458" s="17"/>
      <c r="L458" s="5"/>
      <c r="M458" s="4"/>
      <c r="N458" s="4"/>
      <c r="O458" s="4"/>
      <c r="P458" s="4"/>
      <c r="Q458" s="4"/>
      <c r="R458" s="4"/>
      <c r="S458" s="4"/>
      <c r="T458" s="4"/>
      <c r="U458" s="4"/>
    </row>
    <row r="459" spans="1:21" x14ac:dyDescent="0.25">
      <c r="A459" s="7"/>
      <c r="B459" s="6"/>
      <c r="C459" s="6"/>
      <c r="D459" s="19"/>
      <c r="E459" s="19"/>
      <c r="F459"/>
      <c r="G459"/>
      <c r="H459"/>
      <c r="I459"/>
      <c r="J459" s="5"/>
      <c r="K459" s="17"/>
      <c r="L459" s="5"/>
      <c r="M459" s="4"/>
      <c r="N459" s="4"/>
      <c r="O459" s="4"/>
      <c r="P459" s="4"/>
      <c r="Q459" s="4"/>
      <c r="R459" s="4"/>
      <c r="S459" s="4"/>
      <c r="T459" s="4"/>
      <c r="U459" s="4"/>
    </row>
    <row r="460" spans="1:21" x14ac:dyDescent="0.25">
      <c r="A460" s="7"/>
      <c r="B460" s="6"/>
      <c r="C460" s="6"/>
      <c r="D460" s="19"/>
      <c r="E460" s="19"/>
      <c r="F460"/>
      <c r="G460"/>
      <c r="H460"/>
      <c r="I460"/>
      <c r="J460" s="5"/>
      <c r="K460" s="17"/>
      <c r="L460" s="5"/>
      <c r="M460" s="4"/>
      <c r="N460" s="4"/>
      <c r="O460" s="4"/>
      <c r="P460" s="4"/>
      <c r="Q460" s="4"/>
      <c r="R460" s="4"/>
      <c r="S460" s="4"/>
      <c r="T460" s="4"/>
      <c r="U460" s="4"/>
    </row>
    <row r="461" spans="1:21" x14ac:dyDescent="0.25">
      <c r="A461" s="7"/>
      <c r="B461" s="6"/>
      <c r="C461" s="6"/>
      <c r="D461" s="19"/>
      <c r="E461" s="19"/>
      <c r="F461"/>
      <c r="G461"/>
      <c r="H461"/>
      <c r="I461"/>
      <c r="J461" s="5"/>
      <c r="K461" s="17"/>
      <c r="L461" s="5"/>
      <c r="M461" s="4"/>
      <c r="N461" s="4"/>
      <c r="O461" s="4"/>
      <c r="P461" s="4"/>
      <c r="Q461" s="4"/>
      <c r="R461" s="4"/>
      <c r="S461" s="4"/>
      <c r="T461" s="4"/>
      <c r="U461" s="4"/>
    </row>
    <row r="462" spans="1:21" x14ac:dyDescent="0.25">
      <c r="A462" s="7"/>
      <c r="B462" s="6"/>
      <c r="C462" s="6"/>
      <c r="D462" s="19"/>
      <c r="E462" s="19"/>
      <c r="F462"/>
      <c r="G462"/>
      <c r="H462"/>
      <c r="I462"/>
      <c r="J462" s="5"/>
      <c r="K462" s="17"/>
      <c r="L462" s="5"/>
      <c r="M462" s="4"/>
      <c r="N462" s="4"/>
      <c r="O462" s="4"/>
      <c r="P462" s="4"/>
      <c r="Q462" s="4"/>
      <c r="R462" s="4"/>
      <c r="S462" s="4"/>
      <c r="T462" s="4"/>
      <c r="U462" s="4"/>
    </row>
    <row r="463" spans="1:21" x14ac:dyDescent="0.25">
      <c r="A463" s="7"/>
      <c r="B463" s="6"/>
      <c r="C463" s="6"/>
      <c r="D463" s="19"/>
      <c r="E463" s="19"/>
      <c r="F463"/>
      <c r="G463"/>
      <c r="H463"/>
      <c r="I463"/>
      <c r="J463" s="5"/>
      <c r="K463" s="17"/>
      <c r="L463" s="5"/>
      <c r="M463" s="4"/>
      <c r="N463" s="4"/>
      <c r="O463" s="4"/>
      <c r="P463" s="4"/>
      <c r="Q463" s="4"/>
      <c r="R463" s="4"/>
      <c r="S463" s="4"/>
      <c r="T463" s="4"/>
      <c r="U463" s="4"/>
    </row>
    <row r="464" spans="1:21" x14ac:dyDescent="0.25">
      <c r="A464" s="7"/>
      <c r="B464" s="6"/>
      <c r="C464" s="6"/>
      <c r="D464" s="19"/>
      <c r="E464" s="19"/>
      <c r="F464"/>
      <c r="G464"/>
      <c r="H464"/>
      <c r="I464"/>
      <c r="J464" s="5"/>
      <c r="K464" s="17"/>
      <c r="L464" s="5"/>
      <c r="M464" s="4"/>
      <c r="N464" s="4"/>
      <c r="O464" s="4"/>
      <c r="P464" s="4"/>
      <c r="Q464" s="4"/>
      <c r="R464" s="4"/>
      <c r="S464" s="4"/>
      <c r="T464" s="4"/>
      <c r="U464" s="4"/>
    </row>
    <row r="465" spans="1:21" x14ac:dyDescent="0.25">
      <c r="A465" s="7"/>
      <c r="B465" s="6"/>
      <c r="C465" s="6"/>
      <c r="D465" s="19"/>
      <c r="E465" s="19"/>
      <c r="F465"/>
      <c r="G465"/>
      <c r="H465"/>
      <c r="I465"/>
      <c r="J465" s="5"/>
      <c r="K465" s="17"/>
      <c r="L465" s="5"/>
      <c r="M465" s="4"/>
      <c r="N465" s="4"/>
      <c r="O465" s="4"/>
      <c r="P465" s="4"/>
      <c r="Q465" s="4"/>
      <c r="R465" s="4"/>
      <c r="S465" s="4"/>
      <c r="T465" s="4"/>
      <c r="U465" s="4"/>
    </row>
    <row r="466" spans="1:21" x14ac:dyDescent="0.25">
      <c r="A466" s="7"/>
      <c r="B466" s="6"/>
      <c r="C466" s="6"/>
      <c r="D466" s="19"/>
      <c r="E466" s="19"/>
      <c r="F466"/>
      <c r="G466"/>
      <c r="H466"/>
      <c r="I466"/>
      <c r="J466" s="5"/>
      <c r="K466" s="17"/>
      <c r="L466" s="5"/>
      <c r="M466" s="4"/>
      <c r="N466" s="4"/>
      <c r="O466" s="4"/>
      <c r="P466" s="4"/>
      <c r="Q466" s="4"/>
      <c r="R466" s="4"/>
      <c r="S466" s="4"/>
      <c r="T466" s="4"/>
      <c r="U466" s="4"/>
    </row>
    <row r="467" spans="1:21" x14ac:dyDescent="0.25">
      <c r="A467" s="7"/>
      <c r="B467" s="6"/>
      <c r="C467" s="6"/>
      <c r="D467" s="19"/>
      <c r="E467" s="19"/>
      <c r="F467"/>
      <c r="G467"/>
      <c r="H467"/>
      <c r="I467"/>
      <c r="J467" s="5"/>
      <c r="K467" s="17"/>
      <c r="L467" s="5"/>
      <c r="M467" s="4"/>
      <c r="N467" s="4"/>
      <c r="O467" s="4"/>
      <c r="P467" s="4"/>
      <c r="Q467" s="4"/>
      <c r="R467" s="4"/>
      <c r="S467" s="4"/>
      <c r="T467" s="4"/>
      <c r="U467" s="4"/>
    </row>
    <row r="468" spans="1:21" x14ac:dyDescent="0.25">
      <c r="A468" s="7"/>
      <c r="B468" s="6"/>
      <c r="C468" s="6"/>
      <c r="D468" s="19"/>
      <c r="E468" s="19"/>
      <c r="F468"/>
      <c r="G468"/>
      <c r="H468"/>
      <c r="I468"/>
      <c r="J468" s="5"/>
      <c r="K468" s="17"/>
      <c r="L468" s="5"/>
      <c r="M468" s="4"/>
      <c r="N468" s="4"/>
      <c r="O468" s="4"/>
      <c r="P468" s="4"/>
      <c r="Q468" s="4"/>
      <c r="R468" s="4"/>
      <c r="S468" s="4"/>
      <c r="T468" s="4"/>
      <c r="U468" s="4"/>
    </row>
    <row r="469" spans="1:21" x14ac:dyDescent="0.25">
      <c r="A469" s="7"/>
      <c r="B469" s="6"/>
      <c r="C469" s="6"/>
      <c r="D469" s="19"/>
      <c r="E469" s="19"/>
      <c r="F469"/>
      <c r="G469"/>
      <c r="H469"/>
      <c r="I469"/>
      <c r="J469" s="5"/>
      <c r="K469" s="17"/>
      <c r="L469" s="5"/>
      <c r="M469" s="4"/>
      <c r="N469" s="4"/>
      <c r="O469" s="4"/>
      <c r="P469" s="4"/>
      <c r="Q469" s="4"/>
      <c r="R469" s="4"/>
      <c r="S469" s="4"/>
      <c r="T469" s="4"/>
      <c r="U469" s="4"/>
    </row>
    <row r="470" spans="1:21" x14ac:dyDescent="0.25">
      <c r="A470" s="7"/>
      <c r="B470" s="6"/>
      <c r="C470" s="6"/>
      <c r="D470" s="19"/>
      <c r="E470" s="19"/>
      <c r="F470"/>
      <c r="G470"/>
      <c r="H470"/>
      <c r="I470"/>
      <c r="J470" s="5"/>
      <c r="K470" s="17"/>
      <c r="L470" s="5"/>
      <c r="M470" s="4"/>
      <c r="N470" s="4"/>
      <c r="O470" s="4"/>
      <c r="P470" s="4"/>
      <c r="Q470" s="4"/>
      <c r="R470" s="4"/>
      <c r="S470" s="4"/>
      <c r="T470" s="4"/>
      <c r="U470" s="4"/>
    </row>
    <row r="471" spans="1:21" x14ac:dyDescent="0.25">
      <c r="A471" s="7"/>
      <c r="B471" s="6"/>
      <c r="C471" s="6"/>
      <c r="D471" s="19"/>
      <c r="E471" s="19"/>
      <c r="F471"/>
      <c r="G471"/>
      <c r="H471"/>
      <c r="I471"/>
      <c r="J471" s="5"/>
      <c r="K471" s="17"/>
      <c r="L471" s="5"/>
      <c r="M471" s="4"/>
      <c r="N471" s="4"/>
      <c r="O471" s="4"/>
      <c r="P471" s="4"/>
      <c r="Q471" s="4"/>
      <c r="R471" s="4"/>
      <c r="S471" s="4"/>
      <c r="T471" s="4"/>
      <c r="U471" s="4"/>
    </row>
    <row r="472" spans="1:21" x14ac:dyDescent="0.25">
      <c r="A472" s="7"/>
      <c r="B472" s="6"/>
      <c r="C472" s="6"/>
      <c r="D472" s="19"/>
      <c r="E472" s="19"/>
      <c r="F472"/>
      <c r="G472"/>
      <c r="H472"/>
      <c r="I472"/>
      <c r="J472" s="5"/>
      <c r="K472" s="17"/>
      <c r="L472" s="5"/>
      <c r="M472" s="4"/>
      <c r="N472" s="4"/>
      <c r="O472" s="4"/>
      <c r="P472" s="4"/>
      <c r="Q472" s="4"/>
      <c r="R472" s="4"/>
      <c r="S472" s="4"/>
      <c r="T472" s="4"/>
      <c r="U472" s="4"/>
    </row>
    <row r="473" spans="1:21" x14ac:dyDescent="0.25">
      <c r="A473" s="7"/>
      <c r="B473" s="6"/>
      <c r="C473" s="6"/>
      <c r="D473" s="19"/>
      <c r="E473" s="19"/>
      <c r="F473"/>
      <c r="G473"/>
      <c r="H473"/>
      <c r="I473"/>
      <c r="J473" s="5"/>
      <c r="K473" s="17"/>
      <c r="L473" s="5"/>
      <c r="M473" s="4"/>
      <c r="N473" s="4"/>
      <c r="O473" s="4"/>
      <c r="P473" s="4"/>
      <c r="Q473" s="4"/>
      <c r="R473" s="4"/>
      <c r="S473" s="4"/>
      <c r="T473" s="4"/>
      <c r="U473" s="4"/>
    </row>
    <row r="474" spans="1:21" x14ac:dyDescent="0.25">
      <c r="A474" s="7"/>
      <c r="B474" s="6"/>
      <c r="C474" s="6"/>
      <c r="D474" s="19"/>
      <c r="E474" s="19"/>
      <c r="F474"/>
      <c r="G474"/>
      <c r="H474"/>
      <c r="I474"/>
      <c r="J474" s="5"/>
      <c r="K474" s="17"/>
      <c r="L474" s="5"/>
      <c r="M474" s="4"/>
      <c r="N474" s="4"/>
      <c r="O474" s="4"/>
      <c r="P474" s="4"/>
      <c r="Q474" s="4"/>
      <c r="R474" s="4"/>
      <c r="S474" s="4"/>
      <c r="T474" s="4"/>
      <c r="U474" s="4"/>
    </row>
    <row r="475" spans="1:21" x14ac:dyDescent="0.25">
      <c r="A475" s="7"/>
      <c r="B475" s="6"/>
      <c r="C475" s="6"/>
      <c r="D475" s="19"/>
      <c r="E475" s="19"/>
      <c r="F475"/>
      <c r="G475"/>
      <c r="H475"/>
      <c r="I475"/>
      <c r="J475" s="5"/>
      <c r="K475" s="17"/>
      <c r="L475" s="5"/>
      <c r="M475" s="4"/>
      <c r="N475" s="4"/>
      <c r="O475" s="4"/>
      <c r="P475" s="4"/>
      <c r="Q475" s="4"/>
      <c r="R475" s="4"/>
      <c r="S475" s="4"/>
      <c r="T475" s="4"/>
      <c r="U475" s="4"/>
    </row>
    <row r="476" spans="1:21" x14ac:dyDescent="0.25">
      <c r="A476" s="7"/>
      <c r="B476" s="6"/>
      <c r="C476" s="6"/>
      <c r="D476" s="19"/>
      <c r="E476" s="19"/>
      <c r="F476"/>
      <c r="G476"/>
      <c r="H476"/>
      <c r="I476"/>
      <c r="J476" s="5"/>
      <c r="K476" s="17"/>
      <c r="L476" s="5"/>
      <c r="M476" s="4"/>
      <c r="N476" s="4"/>
      <c r="O476" s="4"/>
      <c r="P476" s="4"/>
      <c r="Q476" s="4"/>
      <c r="R476" s="4"/>
      <c r="S476" s="4"/>
      <c r="T476" s="4"/>
      <c r="U476" s="4"/>
    </row>
    <row r="477" spans="1:21" x14ac:dyDescent="0.25">
      <c r="A477" s="7"/>
      <c r="B477" s="6"/>
      <c r="C477" s="6"/>
      <c r="D477" s="19"/>
      <c r="E477" s="19"/>
      <c r="F477"/>
      <c r="G477"/>
      <c r="H477"/>
      <c r="I477"/>
      <c r="J477" s="5"/>
      <c r="K477" s="17"/>
      <c r="L477" s="5"/>
      <c r="M477" s="4"/>
      <c r="N477" s="4"/>
      <c r="O477" s="4"/>
      <c r="P477" s="4"/>
      <c r="Q477" s="4"/>
      <c r="R477" s="4"/>
      <c r="S477" s="4"/>
      <c r="T477" s="4"/>
      <c r="U477" s="4"/>
    </row>
    <row r="478" spans="1:21" x14ac:dyDescent="0.25">
      <c r="A478" s="7"/>
      <c r="B478" s="6"/>
      <c r="C478" s="6"/>
      <c r="D478" s="19"/>
      <c r="E478" s="19"/>
      <c r="F478"/>
      <c r="G478"/>
      <c r="H478"/>
      <c r="I478"/>
      <c r="J478" s="5"/>
      <c r="K478" s="17"/>
      <c r="L478" s="5"/>
      <c r="M478" s="4"/>
      <c r="N478" s="4"/>
      <c r="O478" s="4"/>
      <c r="P478" s="4"/>
      <c r="Q478" s="4"/>
      <c r="R478" s="4"/>
      <c r="S478" s="4"/>
      <c r="T478" s="4"/>
      <c r="U478" s="4"/>
    </row>
    <row r="479" spans="1:21" x14ac:dyDescent="0.25">
      <c r="A479" s="7"/>
      <c r="B479" s="6"/>
      <c r="C479" s="6"/>
      <c r="D479" s="19"/>
      <c r="E479" s="19"/>
      <c r="F479"/>
      <c r="G479"/>
      <c r="H479"/>
      <c r="I479"/>
      <c r="J479" s="5"/>
      <c r="K479" s="17"/>
      <c r="L479" s="5"/>
      <c r="M479" s="4"/>
      <c r="N479" s="4"/>
      <c r="O479" s="4"/>
      <c r="P479" s="4"/>
      <c r="Q479" s="4"/>
      <c r="R479" s="4"/>
      <c r="S479" s="4"/>
      <c r="T479" s="4"/>
      <c r="U479" s="4"/>
    </row>
    <row r="480" spans="1:21" x14ac:dyDescent="0.25">
      <c r="A480" s="7"/>
      <c r="B480" s="6"/>
      <c r="C480" s="6"/>
      <c r="D480" s="19"/>
      <c r="E480" s="19"/>
      <c r="F480"/>
      <c r="G480"/>
      <c r="H480"/>
      <c r="I480"/>
      <c r="J480" s="5"/>
      <c r="K480" s="17"/>
      <c r="L480" s="5"/>
      <c r="M480" s="4"/>
      <c r="N480" s="4"/>
      <c r="O480" s="4"/>
      <c r="P480" s="4"/>
      <c r="Q480" s="4"/>
      <c r="R480" s="4"/>
      <c r="S480" s="4"/>
      <c r="T480" s="4"/>
      <c r="U480" s="4"/>
    </row>
    <row r="481" spans="1:21" x14ac:dyDescent="0.25">
      <c r="A481" s="7"/>
      <c r="B481" s="6"/>
      <c r="C481" s="6"/>
      <c r="D481" s="19"/>
      <c r="E481" s="19"/>
      <c r="F481"/>
      <c r="G481"/>
      <c r="H481"/>
      <c r="I481"/>
      <c r="J481" s="5"/>
      <c r="K481" s="17"/>
      <c r="L481" s="5"/>
      <c r="M481" s="4"/>
      <c r="N481" s="4"/>
      <c r="O481" s="4"/>
      <c r="P481" s="4"/>
      <c r="Q481" s="4"/>
      <c r="R481" s="4"/>
      <c r="S481" s="4"/>
      <c r="T481" s="4"/>
      <c r="U481" s="4"/>
    </row>
    <row r="482" spans="1:21" x14ac:dyDescent="0.25">
      <c r="A482" s="7"/>
      <c r="B482" s="6"/>
      <c r="C482" s="6"/>
      <c r="D482" s="19"/>
      <c r="E482" s="19"/>
      <c r="F482"/>
      <c r="G482"/>
      <c r="H482"/>
      <c r="I482"/>
      <c r="J482" s="5"/>
      <c r="K482" s="17"/>
      <c r="L482" s="5"/>
      <c r="M482" s="4"/>
      <c r="N482" s="4"/>
      <c r="O482" s="4"/>
      <c r="P482" s="4"/>
      <c r="Q482" s="4"/>
      <c r="R482" s="4"/>
      <c r="S482" s="4"/>
      <c r="T482" s="4"/>
      <c r="U482" s="4"/>
    </row>
    <row r="483" spans="1:21" x14ac:dyDescent="0.25">
      <c r="A483" s="7"/>
      <c r="B483" s="6"/>
      <c r="C483" s="6"/>
      <c r="D483" s="19"/>
      <c r="E483" s="19"/>
      <c r="F483"/>
      <c r="G483"/>
      <c r="H483"/>
      <c r="I483"/>
      <c r="J483" s="5"/>
      <c r="K483" s="17"/>
      <c r="L483" s="5"/>
      <c r="M483" s="4"/>
      <c r="N483" s="4"/>
      <c r="O483" s="4"/>
      <c r="P483" s="4"/>
      <c r="Q483" s="4"/>
      <c r="R483" s="4"/>
      <c r="S483" s="4"/>
      <c r="T483" s="4"/>
      <c r="U483" s="4"/>
    </row>
    <row r="484" spans="1:21" x14ac:dyDescent="0.25">
      <c r="A484" s="7"/>
      <c r="B484" s="6"/>
      <c r="C484" s="6"/>
      <c r="D484" s="19"/>
      <c r="E484" s="19"/>
      <c r="F484"/>
      <c r="G484"/>
      <c r="H484"/>
      <c r="I484"/>
      <c r="J484" s="5"/>
      <c r="K484" s="17"/>
      <c r="L484" s="5"/>
      <c r="M484" s="4"/>
      <c r="N484" s="4"/>
      <c r="O484" s="4"/>
      <c r="P484" s="4"/>
      <c r="Q484" s="4"/>
      <c r="R484" s="4"/>
      <c r="S484" s="4"/>
      <c r="T484" s="4"/>
      <c r="U484" s="4"/>
    </row>
    <row r="485" spans="1:21" x14ac:dyDescent="0.25">
      <c r="A485" s="7"/>
      <c r="B485" s="6"/>
      <c r="C485" s="6"/>
      <c r="D485" s="19"/>
      <c r="E485" s="19"/>
      <c r="F485"/>
      <c r="G485"/>
      <c r="H485"/>
      <c r="I485"/>
      <c r="J485" s="5"/>
      <c r="K485" s="17"/>
      <c r="L485" s="5"/>
      <c r="M485" s="4"/>
      <c r="N485" s="4"/>
      <c r="O485" s="4"/>
      <c r="P485" s="4"/>
      <c r="Q485" s="4"/>
      <c r="R485" s="4"/>
      <c r="S485" s="4"/>
      <c r="T485" s="4"/>
      <c r="U485" s="4"/>
    </row>
    <row r="486" spans="1:21" x14ac:dyDescent="0.25">
      <c r="A486" s="7"/>
      <c r="B486" s="6"/>
      <c r="C486" s="6"/>
      <c r="D486" s="19"/>
      <c r="E486" s="19"/>
      <c r="F486"/>
      <c r="G486"/>
      <c r="H486"/>
      <c r="I486"/>
      <c r="J486" s="5"/>
      <c r="K486" s="17"/>
      <c r="L486" s="5"/>
      <c r="M486" s="4"/>
      <c r="N486" s="4"/>
      <c r="O486" s="4"/>
      <c r="P486" s="4"/>
      <c r="Q486" s="4"/>
      <c r="R486" s="4"/>
      <c r="S486" s="4"/>
      <c r="T486" s="4"/>
      <c r="U486" s="4"/>
    </row>
    <row r="487" spans="1:21" x14ac:dyDescent="0.25">
      <c r="A487" s="7"/>
      <c r="B487" s="6"/>
      <c r="C487" s="6"/>
      <c r="D487" s="19"/>
      <c r="E487" s="19"/>
      <c r="F487"/>
      <c r="G487"/>
      <c r="H487"/>
      <c r="I487"/>
      <c r="J487" s="5"/>
      <c r="K487" s="17"/>
      <c r="L487" s="5"/>
      <c r="M487" s="4"/>
      <c r="N487" s="4"/>
      <c r="O487" s="4"/>
      <c r="P487" s="4"/>
      <c r="Q487" s="4"/>
      <c r="R487" s="4"/>
      <c r="S487" s="4"/>
      <c r="T487" s="4"/>
      <c r="U487" s="4"/>
    </row>
    <row r="488" spans="1:21" x14ac:dyDescent="0.25">
      <c r="A488" s="7"/>
      <c r="B488" s="6"/>
      <c r="C488" s="6"/>
      <c r="D488" s="19"/>
      <c r="E488" s="19"/>
      <c r="F488"/>
      <c r="G488"/>
      <c r="H488"/>
      <c r="I488"/>
      <c r="J488" s="5"/>
      <c r="K488" s="17"/>
      <c r="L488" s="5"/>
      <c r="M488" s="4"/>
      <c r="N488" s="4"/>
      <c r="O488" s="4"/>
      <c r="P488" s="4"/>
      <c r="Q488" s="4"/>
      <c r="R488" s="4"/>
      <c r="S488" s="4"/>
      <c r="T488" s="4"/>
      <c r="U488" s="4"/>
    </row>
    <row r="489" spans="1:21" x14ac:dyDescent="0.25">
      <c r="A489" s="7"/>
      <c r="B489" s="6"/>
      <c r="C489" s="6"/>
      <c r="D489" s="19"/>
      <c r="E489" s="19"/>
      <c r="F489"/>
      <c r="G489"/>
      <c r="H489"/>
      <c r="I489"/>
      <c r="J489" s="5"/>
      <c r="K489" s="17"/>
      <c r="L489" s="5"/>
      <c r="M489" s="4"/>
      <c r="N489" s="4"/>
      <c r="O489" s="4"/>
      <c r="P489" s="4"/>
      <c r="Q489" s="4"/>
      <c r="R489" s="4"/>
      <c r="S489" s="4"/>
      <c r="T489" s="4"/>
      <c r="U489" s="4"/>
    </row>
    <row r="490" spans="1:21" x14ac:dyDescent="0.25">
      <c r="A490" s="7"/>
      <c r="B490" s="6"/>
      <c r="C490" s="6"/>
      <c r="D490" s="19"/>
      <c r="E490" s="19"/>
      <c r="F490"/>
      <c r="G490"/>
      <c r="H490"/>
      <c r="I490"/>
      <c r="J490" s="5"/>
      <c r="K490" s="17"/>
      <c r="L490" s="5"/>
      <c r="M490" s="4"/>
      <c r="N490" s="4"/>
      <c r="O490" s="4"/>
      <c r="P490" s="4"/>
      <c r="Q490" s="4"/>
      <c r="R490" s="4"/>
      <c r="S490" s="4"/>
      <c r="T490" s="4"/>
      <c r="U490" s="4"/>
    </row>
    <row r="491" spans="1:21" x14ac:dyDescent="0.25">
      <c r="A491" s="7"/>
      <c r="B491" s="6"/>
      <c r="C491" s="6"/>
      <c r="D491" s="19"/>
      <c r="E491" s="19"/>
      <c r="F491"/>
      <c r="G491"/>
      <c r="H491"/>
      <c r="I491"/>
      <c r="J491" s="5"/>
      <c r="K491" s="17"/>
      <c r="L491" s="5"/>
      <c r="M491" s="4"/>
      <c r="N491" s="4"/>
      <c r="O491" s="4"/>
      <c r="P491" s="4"/>
      <c r="Q491" s="4"/>
      <c r="R491" s="4"/>
      <c r="S491" s="4"/>
      <c r="T491" s="4"/>
      <c r="U491" s="4"/>
    </row>
    <row r="492" spans="1:21" x14ac:dyDescent="0.25">
      <c r="A492" s="7"/>
      <c r="B492" s="6"/>
      <c r="C492" s="6"/>
      <c r="D492" s="19"/>
      <c r="E492" s="19"/>
      <c r="F492"/>
      <c r="G492"/>
      <c r="H492"/>
      <c r="I492"/>
      <c r="J492" s="5"/>
      <c r="K492" s="17"/>
      <c r="L492" s="5"/>
      <c r="M492" s="4"/>
      <c r="N492" s="4"/>
      <c r="O492" s="4"/>
      <c r="P492" s="4"/>
      <c r="Q492" s="4"/>
      <c r="R492" s="4"/>
      <c r="S492" s="4"/>
      <c r="T492" s="4"/>
      <c r="U492" s="4"/>
    </row>
    <row r="493" spans="1:21" x14ac:dyDescent="0.25">
      <c r="A493" s="7"/>
      <c r="B493" s="6"/>
      <c r="C493" s="6"/>
      <c r="D493" s="19"/>
      <c r="E493" s="19"/>
      <c r="F493"/>
      <c r="G493"/>
      <c r="H493"/>
      <c r="I493"/>
      <c r="J493" s="5"/>
      <c r="K493" s="17"/>
      <c r="L493" s="5"/>
      <c r="M493" s="4"/>
      <c r="N493" s="4"/>
      <c r="O493" s="4"/>
      <c r="P493" s="4"/>
      <c r="Q493" s="4"/>
      <c r="R493" s="4"/>
      <c r="S493" s="4"/>
      <c r="T493" s="4"/>
      <c r="U493" s="4"/>
    </row>
    <row r="494" spans="1:21" x14ac:dyDescent="0.25">
      <c r="A494" s="7"/>
      <c r="B494" s="6"/>
      <c r="C494" s="6"/>
      <c r="D494" s="19"/>
      <c r="E494" s="19"/>
      <c r="F494"/>
      <c r="G494"/>
      <c r="H494"/>
      <c r="I494"/>
      <c r="J494" s="5"/>
      <c r="K494" s="17"/>
      <c r="L494" s="5"/>
      <c r="M494" s="4"/>
      <c r="N494" s="4"/>
      <c r="O494" s="4"/>
      <c r="P494" s="4"/>
      <c r="Q494" s="4"/>
      <c r="R494" s="4"/>
      <c r="S494" s="4"/>
      <c r="T494" s="4"/>
      <c r="U494" s="4"/>
    </row>
    <row r="495" spans="1:21" x14ac:dyDescent="0.25">
      <c r="A495" s="7"/>
      <c r="B495" s="6"/>
      <c r="C495" s="6"/>
      <c r="D495" s="19"/>
      <c r="E495" s="19"/>
      <c r="F495"/>
      <c r="G495"/>
      <c r="H495"/>
      <c r="I495"/>
      <c r="J495" s="5"/>
      <c r="K495" s="17"/>
      <c r="L495" s="5"/>
      <c r="M495" s="4"/>
      <c r="N495" s="4"/>
      <c r="O495" s="4"/>
      <c r="P495" s="4"/>
      <c r="Q495" s="4"/>
      <c r="R495" s="4"/>
      <c r="S495" s="4"/>
      <c r="T495" s="4"/>
      <c r="U495" s="4"/>
    </row>
    <row r="496" spans="1:21" x14ac:dyDescent="0.25">
      <c r="A496" s="7"/>
      <c r="B496" s="6"/>
      <c r="C496" s="6"/>
      <c r="D496" s="19"/>
      <c r="E496" s="19"/>
      <c r="F496"/>
      <c r="G496"/>
      <c r="H496"/>
      <c r="I496"/>
      <c r="J496" s="5"/>
      <c r="K496" s="17"/>
      <c r="L496" s="5"/>
      <c r="M496" s="4"/>
      <c r="N496" s="4"/>
      <c r="O496" s="4"/>
      <c r="P496" s="4"/>
      <c r="Q496" s="4"/>
      <c r="R496" s="4"/>
      <c r="S496" s="4"/>
      <c r="T496" s="4"/>
      <c r="U496" s="4"/>
    </row>
    <row r="497" spans="1:21" x14ac:dyDescent="0.25">
      <c r="A497" s="7"/>
      <c r="B497" s="6"/>
      <c r="C497" s="6"/>
      <c r="D497" s="19"/>
      <c r="E497" s="19"/>
      <c r="F497"/>
      <c r="G497"/>
      <c r="H497"/>
      <c r="I497"/>
      <c r="J497" s="5"/>
      <c r="K497" s="17"/>
      <c r="L497" s="5"/>
      <c r="M497" s="4"/>
      <c r="N497" s="4"/>
      <c r="O497" s="4"/>
      <c r="P497" s="4"/>
      <c r="Q497" s="4"/>
      <c r="R497" s="4"/>
      <c r="S497" s="4"/>
      <c r="T497" s="4"/>
      <c r="U497" s="4"/>
    </row>
    <row r="498" spans="1:21" x14ac:dyDescent="0.25">
      <c r="A498" s="7"/>
      <c r="B498" s="6"/>
      <c r="C498" s="6"/>
      <c r="D498" s="19"/>
      <c r="E498" s="19"/>
      <c r="F498"/>
      <c r="G498"/>
      <c r="H498"/>
      <c r="I498"/>
      <c r="J498" s="5"/>
      <c r="K498" s="17"/>
      <c r="L498" s="5"/>
      <c r="M498" s="4"/>
      <c r="N498" s="4"/>
      <c r="O498" s="4"/>
      <c r="P498" s="4"/>
      <c r="Q498" s="4"/>
      <c r="R498" s="4"/>
      <c r="S498" s="4"/>
      <c r="T498" s="4"/>
      <c r="U498" s="4"/>
    </row>
    <row r="499" spans="1:21" x14ac:dyDescent="0.25">
      <c r="A499" s="7"/>
      <c r="B499" s="6"/>
      <c r="C499" s="6"/>
      <c r="D499" s="19"/>
      <c r="E499" s="19"/>
      <c r="F499"/>
      <c r="G499"/>
      <c r="H499"/>
      <c r="I499"/>
      <c r="J499" s="5"/>
      <c r="K499" s="17"/>
      <c r="L499" s="5"/>
      <c r="M499" s="4"/>
      <c r="N499" s="4"/>
      <c r="O499" s="4"/>
      <c r="P499" s="4"/>
      <c r="Q499" s="4"/>
      <c r="R499" s="4"/>
      <c r="S499" s="4"/>
      <c r="T499" s="4"/>
      <c r="U499" s="4"/>
    </row>
    <row r="500" spans="1:21" x14ac:dyDescent="0.25">
      <c r="A500" s="7"/>
      <c r="B500" s="6"/>
      <c r="C500" s="6"/>
      <c r="D500" s="19"/>
      <c r="E500" s="19"/>
      <c r="F500"/>
      <c r="G500"/>
      <c r="H500"/>
      <c r="I500"/>
      <c r="J500" s="5"/>
      <c r="K500" s="17"/>
      <c r="L500" s="5"/>
      <c r="M500" s="4"/>
      <c r="N500" s="4"/>
      <c r="O500" s="4"/>
      <c r="P500" s="4"/>
      <c r="Q500" s="4"/>
      <c r="R500" s="4"/>
      <c r="S500" s="4"/>
      <c r="T500" s="4"/>
      <c r="U500" s="4"/>
    </row>
    <row r="501" spans="1:21" x14ac:dyDescent="0.25">
      <c r="A501" s="7"/>
      <c r="B501" s="6"/>
      <c r="C501" s="6"/>
      <c r="D501" s="19"/>
      <c r="E501" s="19"/>
      <c r="F501"/>
      <c r="G501"/>
      <c r="H501"/>
      <c r="I501"/>
      <c r="J501" s="5"/>
      <c r="K501" s="17"/>
      <c r="L501" s="5"/>
      <c r="M501" s="4"/>
      <c r="N501" s="4"/>
      <c r="O501" s="4"/>
      <c r="P501" s="4"/>
      <c r="Q501" s="4"/>
      <c r="R501" s="4"/>
      <c r="S501" s="4"/>
      <c r="T501" s="4"/>
      <c r="U501" s="4"/>
    </row>
    <row r="502" spans="1:21" x14ac:dyDescent="0.25">
      <c r="A502" s="7"/>
      <c r="B502" s="6"/>
      <c r="C502" s="6"/>
      <c r="D502" s="19"/>
      <c r="E502" s="19"/>
      <c r="F502"/>
      <c r="G502"/>
      <c r="H502"/>
      <c r="I502"/>
      <c r="J502" s="5"/>
      <c r="K502" s="17"/>
      <c r="L502" s="5"/>
      <c r="M502" s="4"/>
      <c r="N502" s="4"/>
      <c r="O502" s="4"/>
      <c r="P502" s="4"/>
      <c r="Q502" s="4"/>
      <c r="R502" s="4"/>
      <c r="S502" s="4"/>
      <c r="T502" s="4"/>
      <c r="U502" s="4"/>
    </row>
    <row r="503" spans="1:21" x14ac:dyDescent="0.25">
      <c r="A503" s="7"/>
      <c r="B503" s="6"/>
      <c r="C503" s="6"/>
      <c r="D503" s="19"/>
      <c r="E503" s="19"/>
      <c r="F503"/>
      <c r="G503"/>
      <c r="H503"/>
      <c r="I503"/>
      <c r="J503" s="5"/>
      <c r="K503" s="17"/>
      <c r="L503" s="5"/>
      <c r="M503" s="4"/>
      <c r="N503" s="4"/>
      <c r="O503" s="4"/>
      <c r="P503" s="4"/>
      <c r="Q503" s="4"/>
      <c r="R503" s="4"/>
      <c r="S503" s="4"/>
      <c r="T503" s="4"/>
      <c r="U503" s="4"/>
    </row>
    <row r="504" spans="1:21" x14ac:dyDescent="0.25">
      <c r="A504" s="7"/>
      <c r="B504" s="6"/>
      <c r="C504" s="6"/>
      <c r="D504" s="19"/>
      <c r="E504" s="19"/>
      <c r="F504"/>
      <c r="G504"/>
      <c r="H504"/>
      <c r="I504"/>
      <c r="J504" s="5"/>
      <c r="K504" s="17"/>
      <c r="L504" s="5"/>
      <c r="M504" s="4"/>
      <c r="N504" s="4"/>
      <c r="O504" s="4"/>
      <c r="P504" s="4"/>
      <c r="Q504" s="4"/>
      <c r="R504" s="4"/>
      <c r="S504" s="4"/>
      <c r="T504" s="4"/>
      <c r="U504" s="4"/>
    </row>
    <row r="505" spans="1:21" x14ac:dyDescent="0.25">
      <c r="A505" s="7"/>
      <c r="B505" s="6"/>
      <c r="C505" s="6"/>
      <c r="D505" s="19"/>
      <c r="E505" s="19"/>
      <c r="F505"/>
      <c r="G505"/>
      <c r="H505"/>
      <c r="I505"/>
      <c r="J505" s="5"/>
      <c r="K505" s="17"/>
      <c r="L505" s="5"/>
      <c r="M505" s="4"/>
      <c r="N505" s="4"/>
      <c r="O505" s="4"/>
      <c r="P505" s="4"/>
      <c r="Q505" s="4"/>
      <c r="R505" s="4"/>
      <c r="S505" s="4"/>
      <c r="T505" s="4"/>
      <c r="U505" s="4"/>
    </row>
    <row r="506" spans="1:21" x14ac:dyDescent="0.25">
      <c r="A506" s="7"/>
      <c r="B506" s="6"/>
      <c r="C506" s="6"/>
      <c r="D506" s="19"/>
      <c r="E506" s="19"/>
      <c r="F506"/>
      <c r="G506"/>
      <c r="H506"/>
      <c r="I506"/>
      <c r="J506" s="5"/>
      <c r="K506" s="17"/>
      <c r="L506" s="5"/>
      <c r="M506" s="4"/>
      <c r="N506" s="4"/>
      <c r="O506" s="4"/>
      <c r="P506" s="4"/>
      <c r="Q506" s="4"/>
      <c r="R506" s="4"/>
      <c r="S506" s="4"/>
      <c r="T506" s="4"/>
      <c r="U506" s="4"/>
    </row>
    <row r="507" spans="1:21" x14ac:dyDescent="0.25">
      <c r="A507" s="7"/>
      <c r="B507" s="6"/>
      <c r="C507" s="6"/>
      <c r="D507" s="19"/>
      <c r="E507" s="19"/>
      <c r="F507"/>
      <c r="G507"/>
      <c r="H507"/>
      <c r="I507"/>
      <c r="J507" s="5"/>
      <c r="K507" s="17"/>
      <c r="L507" s="5"/>
      <c r="M507" s="4"/>
      <c r="N507" s="4"/>
      <c r="O507" s="4"/>
      <c r="P507" s="4"/>
      <c r="Q507" s="4"/>
      <c r="R507" s="4"/>
      <c r="S507" s="4"/>
      <c r="T507" s="4"/>
      <c r="U507" s="4"/>
    </row>
    <row r="508" spans="1:21" x14ac:dyDescent="0.25">
      <c r="A508" s="7"/>
      <c r="B508" s="6"/>
      <c r="C508" s="6"/>
      <c r="D508" s="19"/>
      <c r="E508" s="19"/>
      <c r="F508"/>
      <c r="G508"/>
      <c r="H508"/>
      <c r="I508"/>
      <c r="J508" s="5"/>
      <c r="K508" s="17"/>
      <c r="L508" s="5"/>
      <c r="M508" s="4"/>
      <c r="N508" s="4"/>
      <c r="O508" s="4"/>
      <c r="P508" s="4"/>
      <c r="Q508" s="4"/>
      <c r="R508" s="4"/>
      <c r="S508" s="4"/>
      <c r="T508" s="4"/>
      <c r="U508" s="4"/>
    </row>
    <row r="509" spans="1:21" x14ac:dyDescent="0.25">
      <c r="A509" s="7"/>
      <c r="B509" s="6"/>
      <c r="C509" s="6"/>
      <c r="D509" s="19"/>
      <c r="E509" s="19"/>
      <c r="F509"/>
      <c r="G509"/>
      <c r="H509"/>
      <c r="I509"/>
      <c r="J509" s="5"/>
      <c r="K509" s="17"/>
      <c r="L509" s="5"/>
      <c r="M509" s="4"/>
      <c r="N509" s="4"/>
      <c r="O509" s="4"/>
      <c r="P509" s="4"/>
      <c r="Q509" s="4"/>
      <c r="R509" s="4"/>
      <c r="S509" s="4"/>
      <c r="T509" s="4"/>
      <c r="U509" s="4"/>
    </row>
    <row r="510" spans="1:21" x14ac:dyDescent="0.25">
      <c r="A510" s="7"/>
      <c r="B510" s="6"/>
      <c r="C510" s="6"/>
      <c r="D510" s="19"/>
      <c r="E510" s="19"/>
      <c r="F510"/>
      <c r="G510"/>
      <c r="H510"/>
      <c r="I510"/>
      <c r="J510" s="5"/>
      <c r="K510" s="17"/>
      <c r="L510" s="5"/>
      <c r="M510" s="4"/>
      <c r="N510" s="4"/>
      <c r="O510" s="4"/>
      <c r="P510" s="4"/>
      <c r="Q510" s="4"/>
      <c r="R510" s="4"/>
      <c r="S510" s="4"/>
      <c r="T510" s="4"/>
      <c r="U510" s="4"/>
    </row>
    <row r="511" spans="1:21" x14ac:dyDescent="0.25">
      <c r="A511" s="7"/>
      <c r="B511" s="6"/>
      <c r="C511" s="6"/>
      <c r="D511" s="19"/>
      <c r="E511" s="19"/>
      <c r="F511"/>
      <c r="G511"/>
      <c r="H511"/>
      <c r="I511"/>
      <c r="J511" s="5"/>
      <c r="K511" s="17"/>
      <c r="L511" s="5"/>
      <c r="M511" s="4"/>
      <c r="N511" s="4"/>
      <c r="O511" s="4"/>
      <c r="P511" s="4"/>
      <c r="Q511" s="4"/>
      <c r="R511" s="4"/>
      <c r="S511" s="4"/>
      <c r="T511" s="4"/>
      <c r="U511" s="4"/>
    </row>
    <row r="512" spans="1:21" x14ac:dyDescent="0.25">
      <c r="A512" s="7"/>
      <c r="B512" s="6"/>
      <c r="C512" s="6"/>
      <c r="D512" s="19"/>
      <c r="E512" s="19"/>
      <c r="F512"/>
      <c r="G512"/>
      <c r="H512"/>
      <c r="I512"/>
      <c r="J512" s="5"/>
      <c r="K512" s="17"/>
      <c r="L512" s="5"/>
      <c r="M512" s="4"/>
      <c r="N512" s="4"/>
      <c r="O512" s="4"/>
      <c r="P512" s="4"/>
      <c r="Q512" s="4"/>
      <c r="R512" s="4"/>
      <c r="S512" s="4"/>
      <c r="T512" s="4"/>
      <c r="U512" s="4"/>
    </row>
    <row r="513" spans="1:21" x14ac:dyDescent="0.25">
      <c r="A513" s="7"/>
      <c r="B513" s="6"/>
      <c r="C513" s="6"/>
      <c r="D513" s="19"/>
      <c r="E513" s="19"/>
      <c r="F513"/>
      <c r="G513"/>
      <c r="H513"/>
      <c r="I513"/>
      <c r="J513" s="5"/>
      <c r="K513" s="17"/>
      <c r="L513" s="5"/>
      <c r="M513" s="4"/>
      <c r="N513" s="4"/>
      <c r="O513" s="4"/>
      <c r="P513" s="4"/>
      <c r="Q513" s="4"/>
      <c r="R513" s="4"/>
      <c r="S513" s="4"/>
      <c r="T513" s="4"/>
      <c r="U513" s="4"/>
    </row>
    <row r="514" spans="1:21" x14ac:dyDescent="0.25">
      <c r="A514" s="7"/>
      <c r="B514" s="6"/>
      <c r="C514" s="6"/>
      <c r="D514" s="19"/>
      <c r="E514" s="19"/>
      <c r="F514"/>
      <c r="G514"/>
      <c r="H514"/>
      <c r="I514"/>
      <c r="J514" s="5"/>
      <c r="K514" s="17"/>
      <c r="L514" s="5"/>
      <c r="M514" s="4"/>
      <c r="N514" s="4"/>
      <c r="O514" s="4"/>
      <c r="P514" s="4"/>
      <c r="Q514" s="4"/>
      <c r="R514" s="4"/>
      <c r="S514" s="4"/>
      <c r="T514" s="4"/>
      <c r="U514" s="4"/>
    </row>
    <row r="515" spans="1:21" x14ac:dyDescent="0.25">
      <c r="A515" s="7"/>
      <c r="B515" s="6"/>
      <c r="C515" s="6"/>
      <c r="D515" s="19"/>
      <c r="E515" s="19"/>
      <c r="F515"/>
      <c r="G515"/>
      <c r="H515"/>
      <c r="I515"/>
      <c r="J515" s="5"/>
      <c r="K515" s="17"/>
      <c r="L515" s="5"/>
      <c r="M515" s="4"/>
      <c r="N515" s="4"/>
      <c r="O515" s="4"/>
      <c r="P515" s="4"/>
      <c r="Q515" s="4"/>
      <c r="R515" s="4"/>
      <c r="S515" s="4"/>
      <c r="T515" s="4"/>
      <c r="U515" s="4"/>
    </row>
    <row r="516" spans="1:21" x14ac:dyDescent="0.25">
      <c r="A516" s="7"/>
      <c r="B516" s="6"/>
      <c r="C516" s="6"/>
      <c r="D516" s="19"/>
      <c r="E516" s="19"/>
      <c r="F516"/>
      <c r="G516"/>
      <c r="H516"/>
      <c r="I516"/>
      <c r="J516" s="5"/>
      <c r="K516" s="17"/>
      <c r="L516" s="5"/>
      <c r="M516" s="4"/>
      <c r="N516" s="4"/>
      <c r="O516" s="4"/>
      <c r="P516" s="4"/>
      <c r="Q516" s="4"/>
      <c r="R516" s="4"/>
      <c r="S516" s="4"/>
      <c r="T516" s="4"/>
      <c r="U516" s="4"/>
    </row>
    <row r="517" spans="1:21" x14ac:dyDescent="0.25">
      <c r="A517" s="7"/>
      <c r="B517" s="6"/>
      <c r="C517" s="6"/>
      <c r="D517" s="19"/>
      <c r="E517" s="19"/>
      <c r="F517"/>
      <c r="G517"/>
      <c r="H517"/>
      <c r="I517"/>
      <c r="J517" s="5"/>
      <c r="K517" s="17"/>
      <c r="L517" s="5"/>
      <c r="M517" s="4"/>
      <c r="N517" s="4"/>
      <c r="O517" s="4"/>
      <c r="P517" s="4"/>
      <c r="Q517" s="4"/>
      <c r="R517" s="4"/>
      <c r="S517" s="4"/>
      <c r="T517" s="4"/>
      <c r="U517" s="4"/>
    </row>
    <row r="518" spans="1:21" x14ac:dyDescent="0.25">
      <c r="A518" s="7"/>
      <c r="B518" s="6"/>
      <c r="C518" s="6"/>
      <c r="D518" s="19"/>
      <c r="E518" s="19"/>
      <c r="F518"/>
      <c r="G518"/>
      <c r="H518"/>
      <c r="I518"/>
      <c r="J518" s="5"/>
      <c r="K518" s="17"/>
      <c r="L518" s="5"/>
      <c r="M518" s="4"/>
      <c r="N518" s="4"/>
      <c r="O518" s="4"/>
      <c r="P518" s="4"/>
      <c r="Q518" s="4"/>
      <c r="R518" s="4"/>
      <c r="S518" s="4"/>
      <c r="T518" s="4"/>
      <c r="U518" s="4"/>
    </row>
    <row r="519" spans="1:21" x14ac:dyDescent="0.25">
      <c r="A519" s="7"/>
      <c r="B519" s="6"/>
      <c r="C519" s="6"/>
      <c r="D519" s="19"/>
      <c r="E519" s="19"/>
      <c r="F519"/>
      <c r="G519"/>
      <c r="H519"/>
      <c r="I519"/>
      <c r="J519" s="5"/>
      <c r="K519" s="17"/>
      <c r="L519" s="5"/>
      <c r="M519" s="4"/>
      <c r="N519" s="4"/>
      <c r="O519" s="4"/>
      <c r="P519" s="4"/>
      <c r="Q519" s="4"/>
      <c r="R519" s="4"/>
      <c r="S519" s="4"/>
      <c r="T519" s="4"/>
      <c r="U519" s="4"/>
    </row>
    <row r="520" spans="1:21" x14ac:dyDescent="0.25">
      <c r="A520" s="7"/>
      <c r="B520" s="6"/>
      <c r="C520" s="6"/>
      <c r="D520" s="19"/>
      <c r="E520" s="19"/>
      <c r="F520"/>
      <c r="G520"/>
      <c r="H520"/>
      <c r="I520"/>
      <c r="J520" s="5"/>
      <c r="K520" s="17"/>
      <c r="L520" s="5"/>
      <c r="M520" s="4"/>
      <c r="N520" s="4"/>
      <c r="O520" s="4"/>
      <c r="P520" s="4"/>
      <c r="Q520" s="4"/>
      <c r="R520" s="4"/>
      <c r="S520" s="4"/>
      <c r="T520" s="4"/>
      <c r="U520" s="4"/>
    </row>
    <row r="521" spans="1:21" x14ac:dyDescent="0.25">
      <c r="A521" s="7"/>
      <c r="B521" s="6"/>
      <c r="C521" s="6"/>
      <c r="D521" s="19"/>
      <c r="E521" s="19"/>
      <c r="F521"/>
      <c r="G521"/>
      <c r="H521"/>
      <c r="I521"/>
      <c r="J521" s="5"/>
      <c r="K521" s="17"/>
      <c r="L521" s="5"/>
      <c r="M521" s="4"/>
      <c r="N521" s="4"/>
      <c r="O521" s="4"/>
      <c r="P521" s="4"/>
      <c r="Q521" s="4"/>
      <c r="R521" s="4"/>
      <c r="S521" s="4"/>
      <c r="T521" s="4"/>
      <c r="U521" s="4"/>
    </row>
    <row r="522" spans="1:21" x14ac:dyDescent="0.25">
      <c r="A522" s="7"/>
      <c r="B522" s="6"/>
      <c r="C522" s="6"/>
      <c r="D522" s="19"/>
      <c r="E522" s="19"/>
      <c r="F522"/>
      <c r="G522"/>
      <c r="H522"/>
      <c r="I522"/>
      <c r="J522" s="5"/>
      <c r="K522" s="17"/>
      <c r="L522" s="5"/>
      <c r="M522" s="4"/>
      <c r="N522" s="4"/>
      <c r="O522" s="4"/>
      <c r="P522" s="4"/>
      <c r="Q522" s="4"/>
      <c r="R522" s="4"/>
      <c r="S522" s="4"/>
      <c r="T522" s="4"/>
      <c r="U522" s="4"/>
    </row>
    <row r="523" spans="1:21" x14ac:dyDescent="0.25">
      <c r="A523" s="7"/>
      <c r="B523" s="6"/>
      <c r="C523" s="6"/>
      <c r="D523" s="19"/>
      <c r="E523" s="19"/>
      <c r="F523"/>
      <c r="G523"/>
      <c r="H523"/>
      <c r="I523"/>
      <c r="J523" s="5"/>
      <c r="K523" s="17"/>
      <c r="L523" s="5"/>
      <c r="M523" s="4"/>
      <c r="N523" s="4"/>
      <c r="O523" s="4"/>
      <c r="P523" s="4"/>
      <c r="Q523" s="4"/>
      <c r="R523" s="4"/>
      <c r="S523" s="4"/>
      <c r="T523" s="4"/>
      <c r="U523" s="4"/>
    </row>
    <row r="524" spans="1:21" x14ac:dyDescent="0.25">
      <c r="A524" s="7"/>
      <c r="B524" s="6"/>
      <c r="C524" s="6"/>
      <c r="D524" s="19"/>
      <c r="E524" s="19"/>
      <c r="F524"/>
      <c r="G524"/>
      <c r="H524"/>
      <c r="I524"/>
      <c r="J524" s="5"/>
      <c r="K524" s="17"/>
      <c r="L524" s="5"/>
      <c r="M524" s="4"/>
      <c r="N524" s="4"/>
      <c r="O524" s="4"/>
      <c r="P524" s="4"/>
      <c r="Q524" s="4"/>
      <c r="R524" s="4"/>
      <c r="S524" s="4"/>
      <c r="T524" s="4"/>
      <c r="U524" s="4"/>
    </row>
    <row r="525" spans="1:21" x14ac:dyDescent="0.25">
      <c r="A525" s="7"/>
      <c r="B525" s="6"/>
      <c r="C525" s="6"/>
      <c r="D525" s="19"/>
      <c r="E525" s="19"/>
      <c r="F525"/>
      <c r="G525"/>
      <c r="H525"/>
      <c r="I525"/>
      <c r="J525" s="5"/>
      <c r="K525" s="17"/>
      <c r="L525" s="5"/>
      <c r="M525" s="4"/>
      <c r="N525" s="4"/>
      <c r="O525" s="4"/>
      <c r="P525" s="4"/>
      <c r="Q525" s="4"/>
      <c r="R525" s="4"/>
      <c r="S525" s="4"/>
      <c r="T525" s="4"/>
      <c r="U525" s="4"/>
    </row>
    <row r="526" spans="1:21" x14ac:dyDescent="0.25">
      <c r="A526" s="7"/>
      <c r="B526" s="6"/>
      <c r="C526" s="6"/>
      <c r="D526" s="19"/>
      <c r="E526" s="19"/>
      <c r="F526"/>
      <c r="G526"/>
      <c r="H526"/>
      <c r="I526"/>
      <c r="J526" s="5"/>
      <c r="K526" s="17"/>
      <c r="L526" s="5"/>
      <c r="M526" s="4"/>
      <c r="N526" s="4"/>
      <c r="O526" s="4"/>
      <c r="P526" s="4"/>
      <c r="Q526" s="4"/>
      <c r="R526" s="4"/>
      <c r="S526" s="4"/>
      <c r="T526" s="4"/>
      <c r="U526" s="4"/>
    </row>
    <row r="527" spans="1:21" x14ac:dyDescent="0.25">
      <c r="A527" s="7"/>
      <c r="B527" s="6"/>
      <c r="C527" s="6"/>
      <c r="D527" s="19"/>
      <c r="E527" s="19"/>
      <c r="F527"/>
      <c r="G527"/>
      <c r="H527"/>
      <c r="I527"/>
      <c r="J527" s="5"/>
      <c r="K527" s="17"/>
      <c r="L527" s="5"/>
      <c r="M527" s="4"/>
      <c r="N527" s="4"/>
      <c r="O527" s="4"/>
      <c r="P527" s="4"/>
      <c r="Q527" s="4"/>
      <c r="R527" s="4"/>
      <c r="S527" s="4"/>
      <c r="T527" s="4"/>
      <c r="U527" s="4"/>
    </row>
    <row r="528" spans="1:21" x14ac:dyDescent="0.25">
      <c r="A528" s="7"/>
      <c r="B528" s="6"/>
      <c r="C528" s="6"/>
      <c r="D528" s="19"/>
      <c r="E528" s="19"/>
      <c r="F528"/>
      <c r="G528"/>
      <c r="H528"/>
      <c r="I528"/>
      <c r="J528" s="5"/>
      <c r="K528" s="17"/>
      <c r="L528" s="5"/>
      <c r="M528" s="4"/>
      <c r="N528" s="4"/>
      <c r="O528" s="4"/>
      <c r="P528" s="4"/>
      <c r="Q528" s="4"/>
      <c r="R528" s="4"/>
      <c r="S528" s="4"/>
      <c r="T528" s="4"/>
      <c r="U528" s="4"/>
    </row>
    <row r="529" spans="1:21" x14ac:dyDescent="0.25">
      <c r="A529" s="7"/>
      <c r="B529" s="6"/>
      <c r="C529" s="6"/>
      <c r="D529" s="19"/>
      <c r="E529" s="19"/>
      <c r="F529"/>
      <c r="G529"/>
      <c r="H529"/>
      <c r="I529"/>
      <c r="J529" s="5"/>
      <c r="K529" s="17"/>
      <c r="L529" s="5"/>
      <c r="M529" s="4"/>
      <c r="N529" s="4"/>
      <c r="O529" s="4"/>
      <c r="P529" s="4"/>
      <c r="Q529" s="4"/>
      <c r="R529" s="4"/>
      <c r="S529" s="4"/>
      <c r="T529" s="4"/>
      <c r="U529" s="4"/>
    </row>
    <row r="530" spans="1:21" x14ac:dyDescent="0.25">
      <c r="A530" s="7"/>
      <c r="B530" s="6"/>
      <c r="C530" s="6"/>
      <c r="D530" s="19"/>
      <c r="E530" s="19"/>
      <c r="F530"/>
      <c r="G530"/>
      <c r="H530"/>
      <c r="I530"/>
      <c r="J530" s="5"/>
      <c r="K530" s="17"/>
      <c r="L530" s="5"/>
      <c r="M530" s="4"/>
      <c r="N530" s="4"/>
      <c r="O530" s="4"/>
      <c r="P530" s="4"/>
      <c r="Q530" s="4"/>
      <c r="R530" s="4"/>
      <c r="S530" s="4"/>
      <c r="T530" s="4"/>
      <c r="U530" s="4"/>
    </row>
    <row r="531" spans="1:21" x14ac:dyDescent="0.25">
      <c r="A531" s="7"/>
      <c r="B531" s="6"/>
      <c r="C531" s="6"/>
      <c r="D531" s="19"/>
      <c r="E531" s="19"/>
      <c r="F531"/>
      <c r="G531"/>
      <c r="H531"/>
      <c r="I531"/>
      <c r="J531" s="5"/>
      <c r="K531" s="17"/>
      <c r="L531" s="5"/>
      <c r="M531" s="4"/>
      <c r="N531" s="4"/>
      <c r="O531" s="4"/>
      <c r="P531" s="4"/>
      <c r="Q531" s="4"/>
      <c r="R531" s="4"/>
      <c r="S531" s="4"/>
      <c r="T531" s="4"/>
      <c r="U531" s="4"/>
    </row>
    <row r="532" spans="1:21" x14ac:dyDescent="0.25">
      <c r="A532" s="7"/>
      <c r="B532" s="6"/>
      <c r="C532" s="6"/>
      <c r="D532" s="19"/>
      <c r="E532" s="19"/>
      <c r="F532"/>
      <c r="G532"/>
      <c r="H532"/>
      <c r="I532"/>
      <c r="J532" s="5"/>
      <c r="K532" s="17"/>
      <c r="L532" s="5"/>
      <c r="M532" s="4"/>
      <c r="N532" s="4"/>
      <c r="O532" s="4"/>
      <c r="P532" s="4"/>
      <c r="Q532" s="4"/>
      <c r="R532" s="4"/>
      <c r="S532" s="4"/>
      <c r="T532" s="4"/>
      <c r="U532" s="4"/>
    </row>
    <row r="533" spans="1:21" x14ac:dyDescent="0.25">
      <c r="A533" s="7"/>
      <c r="B533" s="6"/>
      <c r="C533" s="6"/>
      <c r="D533" s="19"/>
      <c r="E533" s="19"/>
      <c r="F533"/>
      <c r="G533"/>
      <c r="H533"/>
      <c r="I533"/>
      <c r="J533" s="5"/>
      <c r="K533" s="17"/>
      <c r="L533" s="5"/>
      <c r="M533" s="4"/>
      <c r="N533" s="4"/>
      <c r="O533" s="4"/>
      <c r="P533" s="4"/>
      <c r="Q533" s="4"/>
      <c r="R533" s="4"/>
      <c r="S533" s="4"/>
      <c r="T533" s="4"/>
      <c r="U533" s="4"/>
    </row>
    <row r="534" spans="1:21" x14ac:dyDescent="0.25">
      <c r="A534" s="7"/>
      <c r="B534" s="6"/>
      <c r="C534" s="6"/>
      <c r="D534" s="19"/>
      <c r="E534" s="19"/>
      <c r="F534"/>
      <c r="G534"/>
      <c r="H534"/>
      <c r="I534"/>
      <c r="J534" s="5"/>
      <c r="K534" s="17"/>
      <c r="L534" s="5"/>
      <c r="M534" s="4"/>
      <c r="N534" s="4"/>
      <c r="O534" s="4"/>
      <c r="P534" s="4"/>
      <c r="Q534" s="4"/>
      <c r="R534" s="4"/>
      <c r="S534" s="4"/>
      <c r="T534" s="4"/>
      <c r="U534" s="4"/>
    </row>
    <row r="535" spans="1:21" x14ac:dyDescent="0.25">
      <c r="A535" s="7"/>
      <c r="B535" s="6"/>
      <c r="C535" s="6"/>
      <c r="D535" s="19"/>
      <c r="E535" s="19"/>
      <c r="F535"/>
      <c r="G535"/>
      <c r="H535"/>
      <c r="I535"/>
      <c r="J535" s="5"/>
      <c r="K535" s="17"/>
      <c r="L535" s="5"/>
      <c r="M535" s="4"/>
      <c r="N535" s="4"/>
      <c r="O535" s="4"/>
      <c r="P535" s="4"/>
      <c r="Q535" s="4"/>
      <c r="R535" s="4"/>
      <c r="S535" s="4"/>
      <c r="T535" s="4"/>
      <c r="U535" s="4"/>
    </row>
    <row r="536" spans="1:21" x14ac:dyDescent="0.25">
      <c r="A536" s="7"/>
      <c r="B536" s="6"/>
      <c r="C536" s="6"/>
      <c r="D536" s="19"/>
      <c r="E536" s="19"/>
      <c r="F536"/>
      <c r="G536"/>
      <c r="H536"/>
      <c r="I536"/>
      <c r="J536" s="5"/>
      <c r="K536" s="17"/>
      <c r="L536" s="5"/>
      <c r="M536" s="4"/>
      <c r="N536" s="4"/>
      <c r="O536" s="4"/>
      <c r="P536" s="4"/>
      <c r="Q536" s="4"/>
      <c r="R536" s="4"/>
      <c r="S536" s="4"/>
      <c r="T536" s="4"/>
      <c r="U536" s="4"/>
    </row>
    <row r="537" spans="1:21" x14ac:dyDescent="0.25">
      <c r="A537" s="7"/>
      <c r="B537" s="6"/>
      <c r="C537" s="6"/>
      <c r="D537" s="19"/>
      <c r="E537" s="19"/>
      <c r="F537"/>
      <c r="G537"/>
      <c r="H537"/>
      <c r="I537"/>
      <c r="J537" s="5"/>
      <c r="K537" s="17"/>
      <c r="L537" s="5"/>
      <c r="M537" s="4"/>
      <c r="N537" s="4"/>
      <c r="O537" s="4"/>
      <c r="P537" s="4"/>
      <c r="Q537" s="4"/>
      <c r="R537" s="4"/>
      <c r="S537" s="4"/>
      <c r="T537" s="4"/>
      <c r="U537" s="4"/>
    </row>
    <row r="538" spans="1:21" x14ac:dyDescent="0.25">
      <c r="A538" s="7"/>
      <c r="B538" s="6"/>
      <c r="C538" s="6"/>
      <c r="D538" s="19"/>
      <c r="E538" s="19"/>
      <c r="F538"/>
      <c r="G538"/>
      <c r="H538"/>
      <c r="I538"/>
      <c r="J538" s="5"/>
      <c r="K538" s="17"/>
      <c r="L538" s="5"/>
      <c r="M538" s="4"/>
      <c r="N538" s="4"/>
      <c r="O538" s="4"/>
      <c r="P538" s="4"/>
      <c r="Q538" s="4"/>
      <c r="R538" s="4"/>
      <c r="S538" s="4"/>
      <c r="T538" s="4"/>
      <c r="U538" s="4"/>
    </row>
    <row r="539" spans="1:21" x14ac:dyDescent="0.25">
      <c r="A539" s="7"/>
      <c r="B539" s="6"/>
      <c r="C539" s="6"/>
      <c r="D539" s="19"/>
      <c r="E539" s="19"/>
      <c r="F539"/>
      <c r="G539"/>
      <c r="H539"/>
      <c r="I539"/>
      <c r="J539" s="5"/>
      <c r="K539" s="17"/>
      <c r="L539" s="5"/>
      <c r="M539" s="4"/>
      <c r="N539" s="4"/>
      <c r="O539" s="4"/>
      <c r="P539" s="4"/>
      <c r="Q539" s="4"/>
      <c r="R539" s="4"/>
      <c r="S539" s="4"/>
      <c r="T539" s="4"/>
      <c r="U539" s="4"/>
    </row>
    <row r="540" spans="1:21" x14ac:dyDescent="0.25">
      <c r="A540" s="7"/>
      <c r="B540" s="6"/>
      <c r="C540" s="6"/>
      <c r="D540" s="19"/>
      <c r="E540" s="19"/>
      <c r="F540"/>
      <c r="G540"/>
      <c r="H540"/>
      <c r="I540"/>
      <c r="J540" s="5"/>
      <c r="K540" s="17"/>
      <c r="L540" s="5"/>
      <c r="M540" s="4"/>
      <c r="N540" s="4"/>
      <c r="O540" s="4"/>
      <c r="P540" s="4"/>
      <c r="Q540" s="4"/>
      <c r="R540" s="4"/>
      <c r="S540" s="4"/>
      <c r="T540" s="4"/>
      <c r="U540" s="4"/>
    </row>
    <row r="541" spans="1:21" x14ac:dyDescent="0.25">
      <c r="A541" s="7"/>
      <c r="B541" s="6"/>
      <c r="C541" s="6"/>
      <c r="D541" s="19"/>
      <c r="E541" s="19"/>
      <c r="F541"/>
      <c r="G541"/>
      <c r="H541"/>
      <c r="I541"/>
      <c r="J541" s="5"/>
      <c r="K541" s="17"/>
      <c r="L541" s="5"/>
      <c r="M541" s="4"/>
      <c r="N541" s="4"/>
      <c r="O541" s="4"/>
      <c r="P541" s="4"/>
      <c r="Q541" s="4"/>
      <c r="R541" s="4"/>
      <c r="S541" s="4"/>
      <c r="T541" s="4"/>
      <c r="U541" s="4"/>
    </row>
    <row r="542" spans="1:21" x14ac:dyDescent="0.25">
      <c r="A542" s="7"/>
      <c r="B542" s="6"/>
      <c r="C542" s="6"/>
      <c r="D542" s="19"/>
      <c r="E542" s="19"/>
      <c r="F542"/>
      <c r="G542"/>
      <c r="H542"/>
      <c r="I542"/>
      <c r="J542" s="5"/>
      <c r="K542" s="17"/>
      <c r="L542" s="5"/>
      <c r="M542" s="4"/>
      <c r="N542" s="4"/>
      <c r="O542" s="4"/>
      <c r="P542" s="4"/>
      <c r="Q542" s="4"/>
      <c r="R542" s="4"/>
      <c r="S542" s="4"/>
      <c r="T542" s="4"/>
      <c r="U542" s="4"/>
    </row>
    <row r="543" spans="1:21" x14ac:dyDescent="0.25">
      <c r="A543" s="7"/>
      <c r="B543" s="6"/>
      <c r="C543" s="6"/>
      <c r="D543" s="19"/>
      <c r="E543" s="19"/>
      <c r="F543"/>
      <c r="G543"/>
      <c r="H543"/>
      <c r="I543"/>
      <c r="J543" s="5"/>
      <c r="K543" s="17"/>
      <c r="L543" s="5"/>
      <c r="M543" s="4"/>
      <c r="N543" s="4"/>
      <c r="O543" s="4"/>
      <c r="P543" s="4"/>
      <c r="Q543" s="4"/>
      <c r="R543" s="4"/>
      <c r="S543" s="4"/>
      <c r="T543" s="4"/>
      <c r="U543" s="4"/>
    </row>
    <row r="544" spans="1:21" x14ac:dyDescent="0.25">
      <c r="A544" s="7"/>
      <c r="B544" s="6"/>
      <c r="C544" s="6"/>
      <c r="D544" s="19"/>
      <c r="E544" s="19"/>
      <c r="F544"/>
      <c r="G544"/>
      <c r="H544"/>
      <c r="I544"/>
      <c r="J544" s="5"/>
      <c r="K544" s="17"/>
      <c r="L544" s="5"/>
      <c r="M544" s="4"/>
      <c r="N544" s="4"/>
      <c r="O544" s="4"/>
      <c r="P544" s="4"/>
      <c r="Q544" s="4"/>
      <c r="R544" s="4"/>
      <c r="S544" s="4"/>
      <c r="T544" s="4"/>
      <c r="U544" s="4"/>
    </row>
    <row r="545" spans="1:21" x14ac:dyDescent="0.25">
      <c r="A545" s="7"/>
      <c r="B545" s="6"/>
      <c r="C545" s="6"/>
      <c r="D545" s="19"/>
      <c r="E545" s="19"/>
      <c r="F545"/>
      <c r="G545"/>
      <c r="H545"/>
      <c r="I545"/>
      <c r="J545" s="5"/>
      <c r="K545" s="17"/>
      <c r="L545" s="5"/>
      <c r="M545" s="4"/>
      <c r="N545" s="4"/>
      <c r="O545" s="4"/>
      <c r="P545" s="4"/>
      <c r="Q545" s="4"/>
      <c r="R545" s="4"/>
      <c r="S545" s="4"/>
      <c r="T545" s="4"/>
      <c r="U545" s="4"/>
    </row>
    <row r="546" spans="1:21" x14ac:dyDescent="0.25">
      <c r="A546" s="7"/>
      <c r="B546" s="6"/>
      <c r="C546" s="6"/>
      <c r="D546" s="19"/>
      <c r="E546" s="19"/>
      <c r="F546"/>
      <c r="G546"/>
      <c r="H546"/>
      <c r="I546"/>
      <c r="J546" s="5"/>
      <c r="K546" s="17"/>
      <c r="L546" s="5"/>
      <c r="M546" s="4"/>
      <c r="N546" s="4"/>
      <c r="O546" s="4"/>
      <c r="P546" s="4"/>
      <c r="Q546" s="4"/>
      <c r="R546" s="4"/>
      <c r="S546" s="4"/>
      <c r="T546" s="4"/>
      <c r="U546" s="4"/>
    </row>
    <row r="547" spans="1:21" x14ac:dyDescent="0.25">
      <c r="A547" s="7"/>
      <c r="B547" s="6"/>
      <c r="C547" s="6"/>
      <c r="D547" s="19"/>
      <c r="E547" s="19"/>
      <c r="F547"/>
      <c r="G547"/>
      <c r="H547"/>
      <c r="I547"/>
      <c r="J547" s="5"/>
      <c r="K547" s="17"/>
      <c r="L547" s="5"/>
      <c r="M547" s="4"/>
      <c r="N547" s="4"/>
      <c r="O547" s="4"/>
      <c r="P547" s="4"/>
      <c r="Q547" s="4"/>
      <c r="R547" s="4"/>
      <c r="S547" s="4"/>
      <c r="T547" s="4"/>
      <c r="U547" s="4"/>
    </row>
    <row r="548" spans="1:21" x14ac:dyDescent="0.25">
      <c r="A548" s="7"/>
      <c r="B548" s="6"/>
      <c r="C548" s="6"/>
      <c r="D548" s="19"/>
      <c r="E548" s="19"/>
      <c r="F548"/>
      <c r="G548"/>
      <c r="H548"/>
      <c r="I548"/>
      <c r="J548" s="5"/>
      <c r="K548" s="17"/>
      <c r="L548" s="5"/>
      <c r="M548" s="4"/>
      <c r="N548" s="4"/>
      <c r="O548" s="4"/>
      <c r="P548" s="4"/>
      <c r="Q548" s="4"/>
      <c r="R548" s="4"/>
      <c r="S548" s="4"/>
      <c r="T548" s="4"/>
      <c r="U548" s="4"/>
    </row>
    <row r="549" spans="1:21" x14ac:dyDescent="0.25">
      <c r="A549" s="7"/>
      <c r="B549" s="6"/>
      <c r="C549" s="6"/>
      <c r="D549" s="19"/>
      <c r="E549" s="19"/>
      <c r="F549"/>
      <c r="G549"/>
      <c r="H549"/>
      <c r="I549"/>
      <c r="J549" s="5"/>
      <c r="K549" s="17"/>
      <c r="L549" s="5"/>
      <c r="M549" s="4"/>
      <c r="N549" s="4"/>
      <c r="O549" s="4"/>
      <c r="P549" s="4"/>
      <c r="Q549" s="4"/>
      <c r="R549" s="4"/>
      <c r="S549" s="4"/>
      <c r="T549" s="4"/>
      <c r="U549" s="4"/>
    </row>
    <row r="550" spans="1:21" x14ac:dyDescent="0.25">
      <c r="A550" s="7"/>
      <c r="B550" s="6"/>
      <c r="C550" s="6"/>
      <c r="D550" s="19"/>
      <c r="E550" s="19"/>
      <c r="F550"/>
      <c r="G550"/>
      <c r="H550"/>
      <c r="I550"/>
      <c r="J550" s="5"/>
      <c r="K550" s="17"/>
      <c r="L550" s="5"/>
      <c r="M550" s="4"/>
      <c r="N550" s="4"/>
      <c r="O550" s="4"/>
      <c r="P550" s="4"/>
      <c r="Q550" s="4"/>
      <c r="R550" s="4"/>
      <c r="S550" s="4"/>
      <c r="T550" s="4"/>
      <c r="U550" s="4"/>
    </row>
    <row r="551" spans="1:21" x14ac:dyDescent="0.25">
      <c r="A551" s="7"/>
      <c r="B551" s="6"/>
      <c r="C551" s="6"/>
      <c r="D551" s="19"/>
      <c r="E551" s="19"/>
      <c r="F551"/>
      <c r="G551"/>
      <c r="H551"/>
      <c r="I551"/>
      <c r="J551" s="5"/>
      <c r="K551" s="17"/>
      <c r="L551" s="5"/>
      <c r="M551" s="4"/>
      <c r="N551" s="4"/>
      <c r="O551" s="4"/>
      <c r="P551" s="4"/>
      <c r="Q551" s="4"/>
      <c r="R551" s="4"/>
      <c r="S551" s="4"/>
      <c r="T551" s="4"/>
      <c r="U551" s="4"/>
    </row>
    <row r="552" spans="1:21" x14ac:dyDescent="0.25">
      <c r="A552" s="7"/>
      <c r="B552" s="6"/>
      <c r="C552" s="6"/>
      <c r="D552" s="19"/>
      <c r="E552" s="19"/>
      <c r="F552"/>
      <c r="G552"/>
      <c r="H552"/>
      <c r="I552"/>
      <c r="J552" s="5"/>
      <c r="K552" s="17"/>
      <c r="L552" s="5"/>
      <c r="M552" s="4"/>
      <c r="N552" s="4"/>
      <c r="O552" s="4"/>
      <c r="P552" s="4"/>
      <c r="Q552" s="4"/>
      <c r="R552" s="4"/>
      <c r="S552" s="4"/>
      <c r="T552" s="4"/>
      <c r="U552" s="4"/>
    </row>
    <row r="553" spans="1:21" x14ac:dyDescent="0.25">
      <c r="A553" s="7"/>
      <c r="B553" s="6"/>
      <c r="C553" s="6"/>
      <c r="D553" s="19"/>
      <c r="E553" s="19"/>
      <c r="F553"/>
      <c r="G553"/>
      <c r="H553"/>
      <c r="I553"/>
      <c r="J553" s="5"/>
      <c r="K553" s="17"/>
      <c r="L553" s="5"/>
      <c r="M553" s="4"/>
      <c r="N553" s="4"/>
      <c r="O553" s="4"/>
      <c r="P553" s="4"/>
      <c r="Q553" s="4"/>
      <c r="R553" s="4"/>
      <c r="S553" s="4"/>
      <c r="T553" s="4"/>
      <c r="U553" s="4"/>
    </row>
    <row r="554" spans="1:21" x14ac:dyDescent="0.25">
      <c r="A554" s="7"/>
      <c r="B554" s="6"/>
      <c r="C554" s="6"/>
      <c r="D554" s="19"/>
      <c r="E554" s="19"/>
      <c r="F554"/>
      <c r="G554"/>
      <c r="H554"/>
      <c r="I554"/>
      <c r="J554" s="5"/>
      <c r="K554" s="17"/>
      <c r="L554" s="5"/>
      <c r="M554" s="4"/>
      <c r="N554" s="4"/>
      <c r="O554" s="4"/>
      <c r="P554" s="4"/>
      <c r="Q554" s="4"/>
      <c r="R554" s="4"/>
      <c r="S554" s="4"/>
      <c r="T554" s="4"/>
      <c r="U554" s="4"/>
    </row>
    <row r="555" spans="1:21" x14ac:dyDescent="0.25">
      <c r="A555" s="7"/>
      <c r="B555" s="6"/>
      <c r="C555" s="6"/>
      <c r="D555" s="19"/>
      <c r="E555" s="19"/>
      <c r="F555"/>
      <c r="G555"/>
      <c r="H555"/>
      <c r="I555"/>
      <c r="J555" s="5"/>
      <c r="K555" s="17"/>
      <c r="L555" s="5"/>
      <c r="M555" s="4"/>
      <c r="N555" s="4"/>
      <c r="O555" s="4"/>
      <c r="P555" s="4"/>
      <c r="Q555" s="4"/>
      <c r="R555" s="4"/>
      <c r="S555" s="4"/>
      <c r="T555" s="4"/>
      <c r="U555" s="4"/>
    </row>
    <row r="556" spans="1:21" x14ac:dyDescent="0.25">
      <c r="A556" s="7"/>
      <c r="B556" s="6"/>
      <c r="C556" s="6"/>
      <c r="D556" s="19"/>
      <c r="E556" s="19"/>
      <c r="F556"/>
      <c r="G556"/>
      <c r="H556"/>
      <c r="I556"/>
      <c r="J556" s="5"/>
      <c r="K556" s="17"/>
      <c r="L556" s="5"/>
      <c r="M556" s="4"/>
      <c r="N556" s="4"/>
      <c r="O556" s="4"/>
      <c r="P556" s="4"/>
      <c r="Q556" s="4"/>
      <c r="R556" s="4"/>
      <c r="S556" s="4"/>
      <c r="T556" s="4"/>
      <c r="U556" s="4"/>
    </row>
    <row r="557" spans="1:21" x14ac:dyDescent="0.25">
      <c r="A557" s="7"/>
      <c r="B557" s="6"/>
      <c r="C557" s="6"/>
      <c r="D557" s="19"/>
      <c r="E557" s="19"/>
      <c r="F557"/>
      <c r="G557"/>
      <c r="H557"/>
      <c r="I557"/>
      <c r="J557" s="5"/>
      <c r="K557" s="17"/>
      <c r="L557" s="5"/>
      <c r="M557" s="4"/>
      <c r="N557" s="4"/>
      <c r="O557" s="4"/>
      <c r="P557" s="4"/>
      <c r="Q557" s="4"/>
      <c r="R557" s="4"/>
      <c r="S557" s="4"/>
      <c r="T557" s="4"/>
      <c r="U557" s="4"/>
    </row>
    <row r="558" spans="1:21" x14ac:dyDescent="0.25">
      <c r="A558" s="7"/>
      <c r="B558" s="6"/>
      <c r="C558" s="6"/>
      <c r="D558" s="19"/>
      <c r="E558" s="19"/>
      <c r="F558"/>
      <c r="G558"/>
      <c r="H558"/>
      <c r="I558"/>
      <c r="J558" s="5"/>
      <c r="K558" s="17"/>
      <c r="L558" s="5"/>
      <c r="M558" s="4"/>
      <c r="N558" s="4"/>
      <c r="O558" s="4"/>
      <c r="P558" s="4"/>
      <c r="Q558" s="4"/>
      <c r="R558" s="4"/>
      <c r="S558" s="4"/>
      <c r="T558" s="4"/>
      <c r="U558" s="4"/>
    </row>
    <row r="559" spans="1:21" x14ac:dyDescent="0.25">
      <c r="A559" s="7"/>
      <c r="B559" s="6"/>
      <c r="C559" s="6"/>
      <c r="D559" s="19"/>
      <c r="E559" s="19"/>
      <c r="F559"/>
      <c r="G559"/>
      <c r="H559"/>
      <c r="I559"/>
      <c r="J559" s="5"/>
      <c r="K559" s="17"/>
      <c r="L559" s="5"/>
      <c r="M559" s="4"/>
      <c r="N559" s="4"/>
      <c r="O559" s="4"/>
      <c r="P559" s="4"/>
      <c r="Q559" s="4"/>
      <c r="R559" s="4"/>
      <c r="S559" s="4"/>
      <c r="T559" s="4"/>
      <c r="U559" s="4"/>
    </row>
    <row r="560" spans="1:21" x14ac:dyDescent="0.25">
      <c r="A560" s="7"/>
      <c r="B560" s="6"/>
      <c r="C560" s="6"/>
      <c r="D560" s="19"/>
      <c r="E560" s="19"/>
      <c r="F560"/>
      <c r="G560"/>
      <c r="H560"/>
      <c r="I560"/>
      <c r="J560" s="5"/>
      <c r="K560" s="17"/>
      <c r="L560" s="5"/>
      <c r="M560" s="4"/>
      <c r="N560" s="4"/>
      <c r="O560" s="4"/>
      <c r="P560" s="4"/>
      <c r="Q560" s="4"/>
      <c r="R560" s="4"/>
      <c r="S560" s="4"/>
      <c r="T560" s="4"/>
      <c r="U560" s="4"/>
    </row>
    <row r="561" spans="1:21" x14ac:dyDescent="0.25">
      <c r="A561" s="7"/>
      <c r="B561" s="6"/>
      <c r="C561" s="6"/>
      <c r="D561" s="19"/>
      <c r="E561" s="19"/>
      <c r="F561"/>
      <c r="G561"/>
      <c r="H561"/>
      <c r="I561"/>
      <c r="J561" s="5"/>
      <c r="K561" s="17"/>
      <c r="L561" s="5"/>
      <c r="M561" s="4"/>
      <c r="N561" s="4"/>
      <c r="O561" s="4"/>
      <c r="P561" s="4"/>
      <c r="Q561" s="4"/>
      <c r="R561" s="4"/>
      <c r="S561" s="4"/>
      <c r="T561" s="4"/>
      <c r="U561" s="4"/>
    </row>
    <row r="562" spans="1:21" x14ac:dyDescent="0.25">
      <c r="A562" s="7"/>
      <c r="B562" s="6"/>
      <c r="C562" s="6"/>
      <c r="D562" s="19"/>
      <c r="E562" s="19"/>
      <c r="F562"/>
      <c r="G562"/>
      <c r="H562"/>
      <c r="I562"/>
      <c r="J562" s="5"/>
      <c r="K562" s="17"/>
      <c r="L562" s="5"/>
      <c r="M562" s="4"/>
      <c r="N562" s="4"/>
      <c r="O562" s="4"/>
      <c r="P562" s="4"/>
      <c r="Q562" s="4"/>
      <c r="R562" s="4"/>
      <c r="S562" s="4"/>
      <c r="T562" s="4"/>
      <c r="U562" s="4"/>
    </row>
    <row r="563" spans="1:21" x14ac:dyDescent="0.25">
      <c r="A563" s="7"/>
      <c r="B563" s="6"/>
      <c r="C563" s="6"/>
      <c r="D563" s="19"/>
      <c r="E563" s="19"/>
      <c r="F563"/>
      <c r="G563"/>
      <c r="H563"/>
      <c r="I563"/>
      <c r="J563" s="5"/>
      <c r="K563" s="17"/>
      <c r="L563" s="5"/>
      <c r="M563" s="4"/>
      <c r="N563" s="4"/>
      <c r="O563" s="4"/>
      <c r="P563" s="4"/>
      <c r="Q563" s="4"/>
      <c r="R563" s="4"/>
      <c r="S563" s="4"/>
      <c r="T563" s="4"/>
      <c r="U563" s="4"/>
    </row>
    <row r="564" spans="1:21" x14ac:dyDescent="0.25">
      <c r="A564" s="7"/>
      <c r="B564" s="6"/>
      <c r="C564" s="6"/>
      <c r="D564" s="19"/>
      <c r="E564" s="19"/>
      <c r="F564"/>
      <c r="G564"/>
      <c r="H564"/>
      <c r="I564"/>
      <c r="J564" s="5"/>
      <c r="K564" s="17"/>
      <c r="L564" s="5"/>
      <c r="M564" s="4"/>
      <c r="N564" s="4"/>
      <c r="O564" s="4"/>
      <c r="P564" s="4"/>
      <c r="Q564" s="4"/>
      <c r="R564" s="4"/>
      <c r="S564" s="4"/>
      <c r="T564" s="4"/>
      <c r="U564" s="4"/>
    </row>
    <row r="565" spans="1:21" x14ac:dyDescent="0.25">
      <c r="A565" s="7"/>
      <c r="B565" s="6"/>
      <c r="C565" s="6"/>
      <c r="D565" s="19"/>
      <c r="E565" s="19"/>
      <c r="F565"/>
      <c r="G565"/>
      <c r="H565"/>
      <c r="I565"/>
      <c r="J565" s="5"/>
      <c r="K565" s="17"/>
      <c r="L565" s="5"/>
      <c r="M565" s="4"/>
      <c r="N565" s="4"/>
      <c r="O565" s="4"/>
      <c r="P565" s="4"/>
      <c r="Q565" s="4"/>
      <c r="R565" s="4"/>
      <c r="S565" s="4"/>
      <c r="T565" s="4"/>
      <c r="U565" s="4"/>
    </row>
    <row r="566" spans="1:21" x14ac:dyDescent="0.25">
      <c r="A566" s="7"/>
      <c r="B566" s="6"/>
      <c r="C566" s="6"/>
      <c r="D566" s="19"/>
      <c r="E566" s="19"/>
      <c r="F566"/>
      <c r="G566"/>
      <c r="H566"/>
      <c r="I566"/>
      <c r="J566" s="5"/>
      <c r="K566" s="17"/>
      <c r="L566" s="5"/>
      <c r="M566" s="4"/>
      <c r="N566" s="4"/>
      <c r="O566" s="4"/>
      <c r="P566" s="4"/>
      <c r="Q566" s="4"/>
      <c r="R566" s="4"/>
      <c r="S566" s="4"/>
      <c r="T566" s="4"/>
      <c r="U566" s="4"/>
    </row>
    <row r="567" spans="1:21" x14ac:dyDescent="0.25">
      <c r="A567" s="7"/>
      <c r="B567" s="6"/>
      <c r="C567" s="6"/>
      <c r="D567" s="19"/>
      <c r="E567" s="19"/>
      <c r="F567"/>
      <c r="G567"/>
      <c r="H567"/>
      <c r="I567"/>
      <c r="J567" s="5"/>
      <c r="K567" s="17"/>
      <c r="L567" s="5"/>
      <c r="M567" s="4"/>
      <c r="N567" s="4"/>
      <c r="O567" s="4"/>
      <c r="P567" s="4"/>
      <c r="Q567" s="4"/>
      <c r="R567" s="4"/>
      <c r="S567" s="4"/>
      <c r="T567" s="4"/>
      <c r="U567" s="4"/>
    </row>
    <row r="568" spans="1:21" x14ac:dyDescent="0.25">
      <c r="A568" s="7"/>
      <c r="B568" s="6"/>
      <c r="C568" s="6"/>
      <c r="D568" s="19"/>
      <c r="E568" s="19"/>
      <c r="F568"/>
      <c r="G568"/>
      <c r="H568"/>
      <c r="I568"/>
      <c r="J568" s="5"/>
      <c r="K568" s="17"/>
      <c r="L568" s="5"/>
      <c r="M568" s="4"/>
      <c r="N568" s="4"/>
      <c r="O568" s="4"/>
      <c r="P568" s="4"/>
      <c r="Q568" s="4"/>
      <c r="R568" s="4"/>
      <c r="S568" s="4"/>
      <c r="T568" s="4"/>
      <c r="U568" s="4"/>
    </row>
    <row r="569" spans="1:21" x14ac:dyDescent="0.25">
      <c r="A569" s="7"/>
      <c r="B569" s="6"/>
      <c r="C569" s="6"/>
      <c r="D569" s="19"/>
      <c r="E569" s="19"/>
      <c r="F569"/>
      <c r="G569"/>
      <c r="H569"/>
      <c r="I569"/>
      <c r="J569" s="5"/>
      <c r="K569" s="17"/>
      <c r="L569" s="5"/>
      <c r="M569" s="4"/>
      <c r="N569" s="4"/>
      <c r="O569" s="4"/>
      <c r="P569" s="4"/>
      <c r="Q569" s="4"/>
      <c r="R569" s="4"/>
      <c r="S569" s="4"/>
      <c r="T569" s="4"/>
      <c r="U569" s="4"/>
    </row>
    <row r="570" spans="1:21" x14ac:dyDescent="0.25">
      <c r="A570" s="7"/>
      <c r="B570" s="6"/>
      <c r="C570" s="6"/>
      <c r="D570" s="19"/>
      <c r="E570" s="19"/>
      <c r="F570"/>
      <c r="G570"/>
      <c r="H570"/>
      <c r="I570"/>
      <c r="J570" s="5"/>
      <c r="K570" s="17"/>
      <c r="L570" s="5"/>
      <c r="M570" s="4"/>
      <c r="N570" s="4"/>
      <c r="O570" s="4"/>
      <c r="P570" s="4"/>
      <c r="Q570" s="4"/>
      <c r="R570" s="4"/>
      <c r="S570" s="4"/>
      <c r="T570" s="4"/>
      <c r="U570" s="4"/>
    </row>
    <row r="571" spans="1:21" x14ac:dyDescent="0.25">
      <c r="A571" s="7"/>
      <c r="B571" s="6"/>
      <c r="C571" s="6"/>
      <c r="D571" s="19"/>
      <c r="E571" s="19"/>
      <c r="F571"/>
      <c r="G571"/>
      <c r="H571"/>
      <c r="I571"/>
      <c r="J571" s="5"/>
      <c r="K571" s="17"/>
      <c r="L571" s="5"/>
      <c r="M571" s="4"/>
      <c r="N571" s="4"/>
      <c r="O571" s="4"/>
      <c r="P571" s="4"/>
      <c r="Q571" s="4"/>
      <c r="R571" s="4"/>
      <c r="S571" s="4"/>
      <c r="T571" s="4"/>
      <c r="U571" s="4"/>
    </row>
    <row r="572" spans="1:21" x14ac:dyDescent="0.25">
      <c r="A572" s="7"/>
      <c r="B572" s="6"/>
      <c r="C572" s="6"/>
      <c r="D572" s="19"/>
      <c r="E572" s="19"/>
      <c r="F572"/>
      <c r="G572"/>
      <c r="H572"/>
      <c r="I572"/>
      <c r="J572" s="5"/>
      <c r="K572" s="17"/>
      <c r="L572" s="5"/>
      <c r="M572" s="4"/>
      <c r="N572" s="4"/>
      <c r="O572" s="4"/>
      <c r="P572" s="4"/>
      <c r="Q572" s="4"/>
      <c r="R572" s="4"/>
      <c r="S572" s="4"/>
      <c r="T572" s="4"/>
      <c r="U572" s="4"/>
    </row>
    <row r="573" spans="1:21" x14ac:dyDescent="0.25">
      <c r="A573" s="7"/>
      <c r="B573" s="6"/>
      <c r="C573" s="6"/>
      <c r="D573" s="19"/>
      <c r="E573" s="19"/>
      <c r="F573"/>
      <c r="G573"/>
      <c r="H573"/>
      <c r="I573"/>
      <c r="J573" s="5"/>
      <c r="K573" s="17"/>
      <c r="L573" s="5"/>
      <c r="M573" s="4"/>
      <c r="N573" s="4"/>
      <c r="O573" s="4"/>
      <c r="P573" s="4"/>
      <c r="Q573" s="4"/>
      <c r="R573" s="4"/>
      <c r="S573" s="4"/>
      <c r="T573" s="4"/>
      <c r="U573" s="4"/>
    </row>
    <row r="574" spans="1:21" x14ac:dyDescent="0.25">
      <c r="A574" s="7"/>
      <c r="B574" s="6"/>
      <c r="C574" s="6"/>
      <c r="D574" s="19"/>
      <c r="E574" s="19"/>
      <c r="F574"/>
      <c r="G574"/>
      <c r="H574"/>
      <c r="I574"/>
      <c r="J574" s="5"/>
      <c r="K574" s="17"/>
      <c r="L574" s="5"/>
      <c r="M574" s="4"/>
      <c r="N574" s="4"/>
      <c r="O574" s="4"/>
      <c r="P574" s="4"/>
      <c r="Q574" s="4"/>
      <c r="R574" s="4"/>
      <c r="S574" s="4"/>
      <c r="T574" s="4"/>
      <c r="U574" s="4"/>
    </row>
    <row r="575" spans="1:21" x14ac:dyDescent="0.25">
      <c r="A575" s="7"/>
      <c r="B575" s="6"/>
      <c r="C575" s="6"/>
      <c r="D575" s="19"/>
      <c r="E575" s="19"/>
      <c r="F575"/>
      <c r="G575"/>
      <c r="H575"/>
      <c r="I575"/>
      <c r="J575" s="5"/>
      <c r="K575" s="17"/>
      <c r="L575" s="5"/>
      <c r="M575" s="4"/>
      <c r="N575" s="4"/>
      <c r="O575" s="4"/>
      <c r="P575" s="4"/>
      <c r="Q575" s="4"/>
      <c r="R575" s="4"/>
      <c r="S575" s="4"/>
      <c r="T575" s="4"/>
      <c r="U575" s="4"/>
    </row>
    <row r="576" spans="1:21" x14ac:dyDescent="0.25">
      <c r="A576" s="7"/>
      <c r="B576" s="6"/>
      <c r="C576" s="6"/>
      <c r="D576" s="19"/>
      <c r="E576" s="19"/>
      <c r="F576"/>
      <c r="G576"/>
      <c r="H576"/>
      <c r="I576"/>
      <c r="J576" s="5"/>
      <c r="K576" s="17"/>
      <c r="L576" s="5"/>
      <c r="M576" s="4"/>
      <c r="N576" s="4"/>
      <c r="O576" s="4"/>
      <c r="P576" s="4"/>
      <c r="Q576" s="4"/>
      <c r="R576" s="4"/>
      <c r="S576" s="4"/>
      <c r="T576" s="4"/>
      <c r="U576" s="4"/>
    </row>
    <row r="577" spans="1:21" x14ac:dyDescent="0.25">
      <c r="A577" s="7"/>
      <c r="B577" s="6"/>
      <c r="C577" s="6"/>
      <c r="D577" s="19"/>
      <c r="E577" s="19"/>
      <c r="F577"/>
      <c r="G577"/>
      <c r="H577"/>
      <c r="I577"/>
      <c r="J577" s="5"/>
      <c r="K577" s="17"/>
      <c r="L577" s="5"/>
      <c r="M577" s="4"/>
      <c r="N577" s="4"/>
      <c r="O577" s="4"/>
      <c r="P577" s="4"/>
      <c r="Q577" s="4"/>
      <c r="R577" s="4"/>
      <c r="S577" s="4"/>
      <c r="T577" s="4"/>
      <c r="U577" s="4"/>
    </row>
    <row r="578" spans="1:21" x14ac:dyDescent="0.25">
      <c r="A578" s="7"/>
      <c r="B578" s="6"/>
      <c r="C578" s="6"/>
      <c r="D578" s="19"/>
      <c r="E578" s="19"/>
      <c r="F578"/>
      <c r="G578"/>
      <c r="H578"/>
      <c r="I578"/>
      <c r="J578" s="5"/>
      <c r="K578" s="17"/>
      <c r="L578" s="5"/>
      <c r="M578" s="4"/>
      <c r="N578" s="4"/>
      <c r="O578" s="4"/>
      <c r="P578" s="4"/>
      <c r="Q578" s="4"/>
      <c r="R578" s="4"/>
      <c r="S578" s="4"/>
      <c r="T578" s="4"/>
      <c r="U578" s="4"/>
    </row>
    <row r="579" spans="1:21" x14ac:dyDescent="0.25">
      <c r="A579" s="7"/>
      <c r="B579" s="6"/>
      <c r="C579" s="6"/>
      <c r="D579" s="19"/>
      <c r="E579" s="19"/>
      <c r="F579"/>
      <c r="G579"/>
      <c r="H579"/>
      <c r="I579"/>
      <c r="J579" s="5"/>
      <c r="K579" s="17"/>
      <c r="L579" s="5"/>
      <c r="M579" s="4"/>
      <c r="N579" s="4"/>
      <c r="O579" s="4"/>
      <c r="P579" s="4"/>
      <c r="Q579" s="4"/>
      <c r="R579" s="4"/>
      <c r="S579" s="4"/>
      <c r="T579" s="4"/>
      <c r="U579" s="4"/>
    </row>
    <row r="580" spans="1:21" x14ac:dyDescent="0.25">
      <c r="A580" s="7"/>
      <c r="B580" s="6"/>
      <c r="C580" s="6"/>
      <c r="D580" s="19"/>
      <c r="E580" s="19"/>
      <c r="F580"/>
      <c r="G580"/>
      <c r="H580"/>
      <c r="I580"/>
      <c r="J580" s="5"/>
      <c r="K580" s="17"/>
      <c r="L580" s="5"/>
      <c r="M580" s="4"/>
      <c r="N580" s="4"/>
      <c r="O580" s="4"/>
      <c r="P580" s="4"/>
      <c r="Q580" s="4"/>
      <c r="R580" s="4"/>
      <c r="S580" s="4"/>
      <c r="T580" s="4"/>
      <c r="U580" s="4"/>
    </row>
    <row r="581" spans="1:21" x14ac:dyDescent="0.25">
      <c r="A581" s="7"/>
      <c r="B581" s="6"/>
      <c r="C581" s="6"/>
      <c r="D581" s="19"/>
      <c r="E581" s="19"/>
      <c r="F581"/>
      <c r="G581"/>
      <c r="H581"/>
      <c r="I581"/>
      <c r="J581" s="5"/>
      <c r="K581" s="17"/>
      <c r="L581" s="5"/>
      <c r="M581" s="4"/>
      <c r="N581" s="4"/>
      <c r="O581" s="4"/>
      <c r="P581" s="4"/>
      <c r="Q581" s="4"/>
      <c r="R581" s="4"/>
      <c r="S581" s="4"/>
      <c r="T581" s="4"/>
      <c r="U581" s="4"/>
    </row>
    <row r="582" spans="1:21" x14ac:dyDescent="0.25">
      <c r="A582" s="7"/>
      <c r="B582" s="6"/>
      <c r="C582" s="6"/>
      <c r="D582" s="19"/>
      <c r="E582" s="19"/>
      <c r="F582"/>
      <c r="G582"/>
      <c r="H582"/>
      <c r="I582"/>
      <c r="J582" s="5"/>
      <c r="K582" s="17"/>
      <c r="L582" s="5"/>
      <c r="M582" s="4"/>
      <c r="N582" s="4"/>
      <c r="O582" s="4"/>
      <c r="P582" s="4"/>
      <c r="Q582" s="4"/>
      <c r="R582" s="4"/>
      <c r="S582" s="4"/>
      <c r="T582" s="4"/>
      <c r="U582" s="4"/>
    </row>
    <row r="583" spans="1:21" x14ac:dyDescent="0.25">
      <c r="A583" s="7"/>
      <c r="B583" s="6"/>
      <c r="C583" s="6"/>
      <c r="D583" s="19"/>
      <c r="E583" s="19"/>
      <c r="F583"/>
      <c r="G583"/>
      <c r="H583"/>
      <c r="I583"/>
      <c r="J583" s="5"/>
      <c r="K583" s="17"/>
      <c r="L583" s="5"/>
      <c r="M583" s="4"/>
      <c r="N583" s="4"/>
      <c r="O583" s="4"/>
      <c r="P583" s="4"/>
      <c r="Q583" s="4"/>
      <c r="R583" s="4"/>
      <c r="S583" s="4"/>
      <c r="T583" s="4"/>
      <c r="U583" s="4"/>
    </row>
    <row r="584" spans="1:21" x14ac:dyDescent="0.25">
      <c r="A584" s="7"/>
      <c r="B584" s="6"/>
      <c r="C584" s="6"/>
      <c r="D584" s="19"/>
      <c r="E584" s="19"/>
      <c r="F584"/>
      <c r="G584"/>
      <c r="H584"/>
      <c r="I584"/>
      <c r="J584" s="5"/>
      <c r="K584" s="17"/>
      <c r="L584" s="5"/>
      <c r="M584" s="4"/>
      <c r="N584" s="4"/>
      <c r="O584" s="4"/>
      <c r="P584" s="4"/>
      <c r="Q584" s="4"/>
      <c r="R584" s="4"/>
      <c r="S584" s="4"/>
      <c r="T584" s="4"/>
      <c r="U584" s="4"/>
    </row>
    <row r="585" spans="1:21" x14ac:dyDescent="0.25">
      <c r="A585" s="7"/>
      <c r="B585" s="6"/>
      <c r="C585" s="6"/>
      <c r="D585" s="19"/>
      <c r="E585" s="19"/>
      <c r="F585"/>
      <c r="G585"/>
      <c r="H585"/>
      <c r="I585"/>
      <c r="J585" s="5"/>
      <c r="K585" s="17"/>
      <c r="L585" s="5"/>
      <c r="M585" s="4"/>
      <c r="N585" s="4"/>
      <c r="O585" s="4"/>
      <c r="P585" s="4"/>
      <c r="Q585" s="4"/>
      <c r="R585" s="4"/>
      <c r="S585" s="4"/>
      <c r="T585" s="4"/>
      <c r="U585" s="4"/>
    </row>
    <row r="586" spans="1:21" x14ac:dyDescent="0.25">
      <c r="A586" s="7"/>
      <c r="B586" s="6"/>
      <c r="C586" s="6"/>
      <c r="D586" s="19"/>
      <c r="E586" s="19"/>
      <c r="F586"/>
      <c r="G586"/>
      <c r="H586"/>
      <c r="I586"/>
      <c r="J586" s="5"/>
      <c r="K586" s="17"/>
      <c r="L586" s="5"/>
      <c r="M586" s="4"/>
      <c r="N586" s="4"/>
      <c r="O586" s="4"/>
      <c r="P586" s="4"/>
      <c r="Q586" s="4"/>
      <c r="R586" s="4"/>
      <c r="S586" s="4"/>
      <c r="T586" s="4"/>
      <c r="U586" s="4"/>
    </row>
    <row r="587" spans="1:21" x14ac:dyDescent="0.25">
      <c r="A587" s="7"/>
      <c r="B587" s="6"/>
      <c r="C587" s="6"/>
      <c r="D587" s="19"/>
      <c r="E587" s="19"/>
      <c r="F587"/>
      <c r="G587"/>
      <c r="H587"/>
      <c r="I587"/>
      <c r="J587" s="5"/>
      <c r="K587" s="17"/>
      <c r="L587" s="5"/>
      <c r="M587" s="4"/>
      <c r="N587" s="4"/>
      <c r="O587" s="4"/>
      <c r="P587" s="4"/>
      <c r="Q587" s="4"/>
      <c r="R587" s="4"/>
      <c r="S587" s="4"/>
      <c r="T587" s="4"/>
      <c r="U587" s="4"/>
    </row>
    <row r="588" spans="1:21" x14ac:dyDescent="0.25">
      <c r="A588" s="7"/>
      <c r="B588" s="6"/>
      <c r="C588" s="6"/>
      <c r="D588" s="19"/>
      <c r="E588" s="19"/>
      <c r="F588"/>
      <c r="G588"/>
      <c r="H588"/>
      <c r="I588"/>
      <c r="J588" s="5"/>
      <c r="K588" s="17"/>
      <c r="L588" s="5"/>
      <c r="M588" s="4"/>
      <c r="N588" s="4"/>
      <c r="O588" s="4"/>
      <c r="P588" s="4"/>
      <c r="Q588" s="4"/>
      <c r="R588" s="4"/>
      <c r="S588" s="4"/>
      <c r="T588" s="4"/>
      <c r="U588" s="4"/>
    </row>
    <row r="589" spans="1:21" x14ac:dyDescent="0.25">
      <c r="A589" s="7"/>
      <c r="B589" s="6"/>
      <c r="C589" s="6"/>
      <c r="D589" s="19"/>
      <c r="E589" s="19"/>
      <c r="F589"/>
      <c r="G589"/>
      <c r="H589"/>
      <c r="I589"/>
      <c r="J589" s="5"/>
      <c r="K589" s="17"/>
      <c r="L589" s="5"/>
      <c r="M589" s="4"/>
      <c r="N589" s="4"/>
      <c r="O589" s="4"/>
      <c r="P589" s="4"/>
      <c r="Q589" s="4"/>
      <c r="R589" s="4"/>
      <c r="S589" s="4"/>
      <c r="T589" s="4"/>
      <c r="U589" s="4"/>
    </row>
    <row r="590" spans="1:21" x14ac:dyDescent="0.25">
      <c r="A590" s="7"/>
      <c r="B590" s="6"/>
      <c r="C590" s="6"/>
      <c r="D590" s="19"/>
      <c r="E590" s="19"/>
      <c r="F590"/>
      <c r="G590"/>
      <c r="H590"/>
      <c r="I590"/>
      <c r="J590" s="5"/>
      <c r="K590" s="17"/>
      <c r="L590" s="5"/>
      <c r="M590" s="4"/>
      <c r="N590" s="4"/>
      <c r="O590" s="4"/>
      <c r="P590" s="4"/>
      <c r="Q590" s="4"/>
      <c r="R590" s="4"/>
      <c r="S590" s="4"/>
      <c r="T590" s="4"/>
      <c r="U590" s="4"/>
    </row>
    <row r="591" spans="1:21" x14ac:dyDescent="0.25">
      <c r="A591" s="7"/>
      <c r="B591" s="6"/>
      <c r="C591" s="6"/>
      <c r="D591" s="19"/>
      <c r="E591" s="19"/>
      <c r="F591"/>
      <c r="G591"/>
      <c r="H591"/>
      <c r="I591"/>
      <c r="J591" s="5"/>
      <c r="K591" s="17"/>
      <c r="L591" s="5"/>
      <c r="M591" s="4"/>
      <c r="N591" s="4"/>
      <c r="O591" s="4"/>
      <c r="P591" s="4"/>
      <c r="Q591" s="4"/>
      <c r="R591" s="4"/>
      <c r="S591" s="4"/>
      <c r="T591" s="4"/>
      <c r="U591" s="4"/>
    </row>
    <row r="592" spans="1:21" x14ac:dyDescent="0.25">
      <c r="A592" s="7"/>
      <c r="B592" s="6"/>
      <c r="C592" s="6"/>
      <c r="D592" s="19"/>
      <c r="E592" s="19"/>
      <c r="F592"/>
      <c r="G592"/>
      <c r="H592"/>
      <c r="I592"/>
      <c r="J592" s="5"/>
      <c r="K592" s="17"/>
      <c r="L592" s="5"/>
      <c r="M592" s="4"/>
      <c r="N592" s="4"/>
      <c r="O592" s="4"/>
      <c r="P592" s="4"/>
      <c r="Q592" s="4"/>
      <c r="R592" s="4"/>
      <c r="S592" s="4"/>
      <c r="T592" s="4"/>
      <c r="U592" s="4"/>
    </row>
    <row r="593" spans="1:21" x14ac:dyDescent="0.25">
      <c r="A593" s="7"/>
      <c r="B593" s="6"/>
      <c r="C593" s="6"/>
      <c r="D593" s="19"/>
      <c r="E593" s="19"/>
      <c r="F593"/>
      <c r="G593"/>
      <c r="H593"/>
      <c r="I593"/>
      <c r="J593" s="5"/>
      <c r="K593" s="17"/>
      <c r="L593" s="5"/>
      <c r="M593" s="4"/>
      <c r="N593" s="4"/>
      <c r="O593" s="4"/>
      <c r="P593" s="4"/>
      <c r="Q593" s="4"/>
      <c r="R593" s="4"/>
      <c r="S593" s="4"/>
      <c r="T593" s="4"/>
      <c r="U593" s="4"/>
    </row>
    <row r="594" spans="1:21" x14ac:dyDescent="0.25">
      <c r="A594" s="7"/>
      <c r="B594" s="6"/>
      <c r="C594" s="6"/>
      <c r="D594" s="19"/>
      <c r="E594" s="19"/>
      <c r="F594"/>
      <c r="G594"/>
      <c r="H594"/>
      <c r="I594"/>
      <c r="J594" s="5"/>
      <c r="K594" s="17"/>
      <c r="L594" s="5"/>
      <c r="M594" s="4"/>
      <c r="N594" s="4"/>
      <c r="O594" s="4"/>
      <c r="P594" s="4"/>
      <c r="Q594" s="4"/>
      <c r="R594" s="4"/>
      <c r="S594" s="4"/>
      <c r="T594" s="4"/>
      <c r="U594" s="4"/>
    </row>
    <row r="595" spans="1:21" x14ac:dyDescent="0.25">
      <c r="A595" s="7"/>
      <c r="B595" s="6"/>
      <c r="C595" s="6"/>
      <c r="D595" s="19"/>
      <c r="E595" s="19"/>
      <c r="F595"/>
      <c r="G595"/>
      <c r="H595"/>
      <c r="I595"/>
      <c r="J595" s="5"/>
      <c r="K595" s="17"/>
      <c r="L595" s="5"/>
      <c r="M595" s="4"/>
      <c r="N595" s="4"/>
      <c r="O595" s="4"/>
      <c r="P595" s="4"/>
      <c r="Q595" s="4"/>
      <c r="R595" s="4"/>
      <c r="S595" s="4"/>
      <c r="T595" s="4"/>
      <c r="U595" s="4"/>
    </row>
    <row r="596" spans="1:21" x14ac:dyDescent="0.25">
      <c r="A596" s="7"/>
      <c r="B596" s="6"/>
      <c r="C596" s="6"/>
      <c r="D596" s="19"/>
      <c r="E596" s="19"/>
      <c r="F596"/>
      <c r="G596"/>
      <c r="H596"/>
      <c r="I596"/>
      <c r="J596" s="5"/>
      <c r="K596" s="17"/>
      <c r="L596" s="5"/>
      <c r="M596" s="4"/>
      <c r="N596" s="4"/>
      <c r="O596" s="4"/>
      <c r="P596" s="4"/>
      <c r="Q596" s="4"/>
      <c r="R596" s="4"/>
      <c r="S596" s="4"/>
      <c r="T596" s="4"/>
      <c r="U596" s="4"/>
    </row>
    <row r="597" spans="1:21" x14ac:dyDescent="0.25">
      <c r="A597" s="7"/>
      <c r="B597" s="6"/>
      <c r="C597" s="6"/>
      <c r="D597" s="19"/>
      <c r="E597" s="19"/>
      <c r="F597"/>
      <c r="G597"/>
      <c r="H597"/>
      <c r="I597"/>
      <c r="J597" s="5"/>
      <c r="K597" s="17"/>
      <c r="L597" s="5"/>
      <c r="M597" s="4"/>
      <c r="N597" s="4"/>
      <c r="O597" s="4"/>
      <c r="P597" s="4"/>
      <c r="Q597" s="4"/>
      <c r="R597" s="4"/>
      <c r="S597" s="4"/>
      <c r="T597" s="4"/>
      <c r="U597" s="4"/>
    </row>
    <row r="598" spans="1:21" x14ac:dyDescent="0.25">
      <c r="A598" s="7"/>
      <c r="B598" s="6"/>
      <c r="C598" s="6"/>
      <c r="D598" s="19"/>
      <c r="E598" s="19"/>
      <c r="F598"/>
      <c r="G598"/>
      <c r="H598"/>
      <c r="I598"/>
      <c r="J598" s="5"/>
      <c r="K598" s="17"/>
      <c r="L598" s="5"/>
      <c r="M598" s="4"/>
      <c r="N598" s="4"/>
      <c r="O598" s="4"/>
      <c r="P598" s="4"/>
      <c r="Q598" s="4"/>
      <c r="R598" s="4"/>
      <c r="S598" s="4"/>
      <c r="T598" s="4"/>
      <c r="U598" s="4"/>
    </row>
    <row r="599" spans="1:21" x14ac:dyDescent="0.25">
      <c r="A599" s="7"/>
      <c r="B599" s="6"/>
      <c r="C599" s="6"/>
      <c r="D599" s="19"/>
      <c r="E599" s="19"/>
      <c r="F599"/>
      <c r="G599"/>
      <c r="H599"/>
      <c r="I599"/>
      <c r="J599" s="5"/>
      <c r="K599" s="17"/>
      <c r="L599" s="5"/>
      <c r="M599" s="4"/>
      <c r="N599" s="4"/>
      <c r="O599" s="4"/>
      <c r="P599" s="4"/>
      <c r="Q599" s="4"/>
      <c r="R599" s="4"/>
      <c r="S599" s="4"/>
      <c r="T599" s="4"/>
      <c r="U599" s="4"/>
    </row>
    <row r="600" spans="1:21" x14ac:dyDescent="0.25">
      <c r="A600" s="7"/>
      <c r="B600" s="6"/>
      <c r="C600" s="6"/>
      <c r="D600" s="19"/>
      <c r="E600" s="19"/>
      <c r="F600"/>
      <c r="G600"/>
      <c r="H600"/>
      <c r="I600"/>
      <c r="J600" s="5"/>
      <c r="K600" s="17"/>
      <c r="L600" s="5"/>
      <c r="M600" s="4"/>
      <c r="N600" s="4"/>
      <c r="O600" s="4"/>
      <c r="P600" s="4"/>
      <c r="Q600" s="4"/>
      <c r="R600" s="4"/>
      <c r="S600" s="4"/>
      <c r="T600" s="4"/>
      <c r="U600" s="4"/>
    </row>
    <row r="601" spans="1:21" x14ac:dyDescent="0.25">
      <c r="A601" s="7"/>
      <c r="B601" s="6"/>
      <c r="C601" s="6"/>
      <c r="D601" s="19"/>
      <c r="E601" s="19"/>
      <c r="F601"/>
      <c r="G601"/>
      <c r="H601"/>
      <c r="I601"/>
      <c r="J601" s="5"/>
      <c r="K601" s="17"/>
      <c r="L601" s="5"/>
      <c r="M601" s="4"/>
      <c r="N601" s="4"/>
      <c r="O601" s="4"/>
      <c r="P601" s="4"/>
      <c r="Q601" s="4"/>
      <c r="R601" s="4"/>
      <c r="S601" s="4"/>
      <c r="T601" s="4"/>
      <c r="U601" s="4"/>
    </row>
    <row r="602" spans="1:21" x14ac:dyDescent="0.25">
      <c r="A602" s="7"/>
      <c r="B602" s="6"/>
      <c r="C602" s="6"/>
      <c r="D602" s="19"/>
      <c r="E602" s="19"/>
      <c r="F602"/>
      <c r="G602"/>
      <c r="H602"/>
      <c r="I602"/>
      <c r="J602" s="5"/>
      <c r="K602" s="17"/>
      <c r="L602" s="5"/>
      <c r="M602" s="4"/>
      <c r="N602" s="4"/>
      <c r="O602" s="4"/>
      <c r="P602" s="4"/>
      <c r="Q602" s="4"/>
      <c r="R602" s="4"/>
      <c r="S602" s="4"/>
      <c r="T602" s="4"/>
      <c r="U602" s="4"/>
    </row>
    <row r="603" spans="1:21" x14ac:dyDescent="0.25">
      <c r="A603" s="7"/>
      <c r="B603" s="6"/>
      <c r="C603" s="6"/>
      <c r="D603" s="19"/>
      <c r="E603" s="19"/>
      <c r="F603"/>
      <c r="G603"/>
      <c r="H603"/>
      <c r="I603"/>
      <c r="J603" s="5"/>
      <c r="K603" s="17"/>
      <c r="L603" s="5"/>
      <c r="M603" s="4"/>
      <c r="N603" s="4"/>
      <c r="O603" s="4"/>
      <c r="P603" s="4"/>
      <c r="Q603" s="4"/>
      <c r="R603" s="4"/>
      <c r="S603" s="4"/>
      <c r="T603" s="4"/>
      <c r="U603" s="4"/>
    </row>
    <row r="604" spans="1:21" x14ac:dyDescent="0.25">
      <c r="A604" s="7"/>
      <c r="B604" s="6"/>
      <c r="C604" s="6"/>
      <c r="D604" s="19"/>
      <c r="E604" s="19"/>
      <c r="F604"/>
      <c r="G604"/>
      <c r="H604"/>
      <c r="I604"/>
      <c r="J604" s="5"/>
      <c r="K604" s="17"/>
      <c r="L604" s="5"/>
      <c r="M604" s="4"/>
      <c r="N604" s="4"/>
      <c r="O604" s="4"/>
      <c r="P604" s="4"/>
      <c r="Q604" s="4"/>
      <c r="R604" s="4"/>
      <c r="S604" s="4"/>
      <c r="T604" s="4"/>
      <c r="U604" s="4"/>
    </row>
    <row r="605" spans="1:21" x14ac:dyDescent="0.25">
      <c r="A605" s="7"/>
      <c r="B605" s="6"/>
      <c r="C605" s="6"/>
      <c r="D605" s="19"/>
      <c r="E605" s="19"/>
      <c r="F605"/>
      <c r="G605"/>
      <c r="H605"/>
      <c r="I605"/>
      <c r="J605" s="5"/>
      <c r="K605" s="17"/>
      <c r="L605" s="5"/>
      <c r="M605" s="4"/>
      <c r="N605" s="4"/>
      <c r="O605" s="4"/>
      <c r="P605" s="4"/>
      <c r="Q605" s="4"/>
      <c r="R605" s="4"/>
      <c r="S605" s="4"/>
      <c r="T605" s="4"/>
      <c r="U605" s="4"/>
    </row>
    <row r="606" spans="1:21" x14ac:dyDescent="0.25">
      <c r="A606" s="7"/>
      <c r="B606" s="6"/>
      <c r="C606" s="6"/>
      <c r="D606" s="19"/>
      <c r="E606" s="19"/>
      <c r="F606"/>
      <c r="G606"/>
      <c r="H606"/>
      <c r="I606"/>
      <c r="J606" s="5"/>
      <c r="K606" s="17"/>
      <c r="L606" s="5"/>
      <c r="M606" s="4"/>
      <c r="N606" s="4"/>
      <c r="O606" s="4"/>
      <c r="P606" s="4"/>
      <c r="Q606" s="4"/>
      <c r="R606" s="4"/>
      <c r="S606" s="4"/>
      <c r="T606" s="4"/>
      <c r="U606" s="4"/>
    </row>
    <row r="607" spans="1:21" x14ac:dyDescent="0.25">
      <c r="A607" s="7"/>
      <c r="B607" s="6"/>
      <c r="C607" s="6"/>
      <c r="D607" s="19"/>
      <c r="E607" s="19"/>
      <c r="F607"/>
      <c r="G607"/>
      <c r="H607"/>
      <c r="I607"/>
      <c r="J607" s="5"/>
      <c r="K607" s="17"/>
      <c r="L607" s="5"/>
      <c r="M607" s="4"/>
      <c r="N607" s="4"/>
      <c r="O607" s="4"/>
      <c r="P607" s="4"/>
      <c r="Q607" s="4"/>
      <c r="R607" s="4"/>
      <c r="S607" s="4"/>
      <c r="T607" s="4"/>
      <c r="U607" s="4"/>
    </row>
    <row r="608" spans="1:21" x14ac:dyDescent="0.25">
      <c r="A608" s="7"/>
      <c r="B608" s="6"/>
      <c r="C608" s="6"/>
      <c r="D608" s="19"/>
      <c r="E608" s="19"/>
      <c r="F608"/>
      <c r="G608"/>
      <c r="H608"/>
      <c r="I608"/>
      <c r="J608" s="5"/>
      <c r="K608" s="17"/>
      <c r="L608" s="5"/>
      <c r="M608" s="4"/>
      <c r="N608" s="4"/>
      <c r="O608" s="4"/>
      <c r="P608" s="4"/>
      <c r="Q608" s="4"/>
      <c r="R608" s="4"/>
      <c r="S608" s="4"/>
      <c r="T608" s="4"/>
      <c r="U608" s="4"/>
    </row>
    <row r="609" spans="1:21" x14ac:dyDescent="0.25">
      <c r="A609" s="7"/>
      <c r="B609" s="6"/>
      <c r="C609" s="6"/>
      <c r="D609" s="19"/>
      <c r="E609" s="19"/>
      <c r="F609"/>
      <c r="G609"/>
      <c r="H609"/>
      <c r="I609"/>
      <c r="J609" s="5"/>
      <c r="K609" s="17"/>
      <c r="L609" s="5"/>
      <c r="M609" s="4"/>
      <c r="N609" s="4"/>
      <c r="O609" s="4"/>
      <c r="P609" s="4"/>
      <c r="Q609" s="4"/>
      <c r="R609" s="4"/>
      <c r="S609" s="4"/>
      <c r="T609" s="4"/>
      <c r="U609" s="4"/>
    </row>
    <row r="610" spans="1:21" x14ac:dyDescent="0.25">
      <c r="A610" s="7"/>
      <c r="B610" s="6"/>
      <c r="C610" s="6"/>
      <c r="D610" s="19"/>
      <c r="E610" s="19"/>
      <c r="F610"/>
      <c r="G610"/>
      <c r="H610"/>
      <c r="I610"/>
      <c r="J610" s="5"/>
      <c r="K610" s="17"/>
      <c r="L610" s="5"/>
      <c r="M610" s="4"/>
      <c r="N610" s="4"/>
      <c r="O610" s="4"/>
      <c r="P610" s="4"/>
      <c r="Q610" s="4"/>
      <c r="R610" s="4"/>
      <c r="S610" s="4"/>
      <c r="T610" s="4"/>
      <c r="U610" s="4"/>
    </row>
    <row r="611" spans="1:21" x14ac:dyDescent="0.25">
      <c r="A611" s="7"/>
      <c r="B611" s="6"/>
      <c r="C611" s="6"/>
      <c r="D611" s="19"/>
      <c r="E611" s="19"/>
      <c r="F611"/>
      <c r="G611"/>
      <c r="H611"/>
      <c r="I611"/>
      <c r="J611" s="5"/>
      <c r="K611" s="17"/>
      <c r="L611" s="5"/>
      <c r="M611" s="4"/>
      <c r="N611" s="4"/>
      <c r="O611" s="4"/>
      <c r="P611" s="4"/>
      <c r="Q611" s="4"/>
      <c r="R611" s="4"/>
      <c r="S611" s="4"/>
      <c r="T611" s="4"/>
      <c r="U611" s="4"/>
    </row>
    <row r="612" spans="1:21" x14ac:dyDescent="0.25">
      <c r="A612" s="7"/>
      <c r="B612" s="6"/>
      <c r="C612" s="6"/>
      <c r="D612" s="19"/>
      <c r="E612" s="19"/>
      <c r="F612"/>
      <c r="G612"/>
      <c r="H612"/>
      <c r="I612"/>
      <c r="J612" s="5"/>
      <c r="K612" s="17"/>
      <c r="L612" s="5"/>
      <c r="M612" s="4"/>
      <c r="N612" s="4"/>
      <c r="O612" s="4"/>
      <c r="P612" s="4"/>
      <c r="Q612" s="4"/>
      <c r="R612" s="4"/>
      <c r="S612" s="4"/>
      <c r="T612" s="4"/>
      <c r="U612" s="4"/>
    </row>
    <row r="613" spans="1:21" x14ac:dyDescent="0.25">
      <c r="A613" s="7"/>
      <c r="B613" s="6"/>
      <c r="C613" s="6"/>
      <c r="D613" s="19"/>
      <c r="E613" s="19"/>
      <c r="F613"/>
      <c r="G613"/>
      <c r="H613"/>
      <c r="I613"/>
      <c r="J613" s="5"/>
      <c r="K613" s="17"/>
      <c r="L613" s="5"/>
      <c r="M613" s="4"/>
      <c r="N613" s="4"/>
      <c r="O613" s="4"/>
      <c r="P613" s="4"/>
      <c r="Q613" s="4"/>
      <c r="R613" s="4"/>
      <c r="S613" s="4"/>
      <c r="T613" s="4"/>
      <c r="U613" s="4"/>
    </row>
    <row r="614" spans="1:21" x14ac:dyDescent="0.25">
      <c r="A614" s="7"/>
      <c r="B614" s="6"/>
      <c r="C614" s="6"/>
      <c r="D614" s="19"/>
      <c r="E614" s="19"/>
      <c r="F614"/>
      <c r="G614"/>
      <c r="H614"/>
      <c r="I614"/>
      <c r="J614" s="5"/>
      <c r="K614" s="17"/>
      <c r="L614" s="5"/>
      <c r="M614" s="4"/>
      <c r="N614" s="4"/>
      <c r="O614" s="4"/>
      <c r="P614" s="4"/>
      <c r="Q614" s="4"/>
      <c r="R614" s="4"/>
      <c r="S614" s="4"/>
      <c r="T614" s="4"/>
      <c r="U614" s="4"/>
    </row>
    <row r="615" spans="1:21" x14ac:dyDescent="0.25">
      <c r="A615" s="7"/>
      <c r="B615" s="6"/>
      <c r="C615" s="6"/>
      <c r="D615" s="19"/>
      <c r="E615" s="19"/>
      <c r="F615"/>
      <c r="G615"/>
      <c r="H615"/>
      <c r="I615"/>
      <c r="J615" s="5"/>
      <c r="K615" s="17"/>
      <c r="L615" s="5"/>
      <c r="M615" s="4"/>
      <c r="N615" s="4"/>
      <c r="O615" s="4"/>
      <c r="P615" s="4"/>
      <c r="Q615" s="4"/>
      <c r="R615" s="4"/>
      <c r="S615" s="4"/>
      <c r="T615" s="4"/>
      <c r="U615" s="4"/>
    </row>
    <row r="616" spans="1:21" x14ac:dyDescent="0.25">
      <c r="A616" s="7"/>
      <c r="B616" s="6"/>
      <c r="C616" s="6"/>
      <c r="D616" s="19"/>
      <c r="E616" s="19"/>
      <c r="F616"/>
      <c r="G616"/>
      <c r="H616"/>
      <c r="I616"/>
      <c r="J616" s="5"/>
      <c r="K616" s="17"/>
      <c r="L616" s="5"/>
      <c r="M616" s="4"/>
      <c r="N616" s="4"/>
      <c r="O616" s="4"/>
      <c r="P616" s="4"/>
      <c r="Q616" s="4"/>
      <c r="R616" s="4"/>
      <c r="S616" s="4"/>
      <c r="T616" s="4"/>
      <c r="U616" s="4"/>
    </row>
    <row r="617" spans="1:21" x14ac:dyDescent="0.25">
      <c r="A617" s="7"/>
      <c r="B617" s="6"/>
      <c r="C617" s="6"/>
      <c r="D617" s="19"/>
      <c r="E617" s="19"/>
      <c r="F617"/>
      <c r="G617"/>
      <c r="H617"/>
      <c r="I617"/>
      <c r="J617" s="5"/>
      <c r="K617" s="17"/>
      <c r="L617" s="5"/>
      <c r="M617" s="4"/>
      <c r="N617" s="4"/>
      <c r="O617" s="4"/>
      <c r="P617" s="4"/>
      <c r="Q617" s="4"/>
      <c r="R617" s="4"/>
      <c r="S617" s="4"/>
      <c r="T617" s="4"/>
      <c r="U617" s="4"/>
    </row>
    <row r="618" spans="1:21" x14ac:dyDescent="0.25">
      <c r="A618" s="7"/>
      <c r="B618" s="6"/>
      <c r="C618" s="6"/>
      <c r="D618" s="19"/>
      <c r="E618" s="19"/>
      <c r="F618"/>
      <c r="G618"/>
      <c r="H618"/>
      <c r="I618"/>
      <c r="J618" s="5"/>
      <c r="K618" s="17"/>
      <c r="L618" s="5"/>
      <c r="M618" s="4"/>
      <c r="N618" s="4"/>
      <c r="O618" s="4"/>
      <c r="P618" s="4"/>
      <c r="Q618" s="4"/>
      <c r="R618" s="4"/>
      <c r="S618" s="4"/>
      <c r="T618" s="4"/>
      <c r="U618" s="4"/>
    </row>
    <row r="619" spans="1:21" x14ac:dyDescent="0.25">
      <c r="A619" s="7"/>
      <c r="B619" s="6"/>
      <c r="C619" s="6"/>
      <c r="D619" s="19"/>
      <c r="E619" s="19"/>
      <c r="F619"/>
      <c r="G619"/>
      <c r="H619"/>
      <c r="I619"/>
      <c r="J619" s="5"/>
      <c r="K619" s="17"/>
      <c r="L619" s="5"/>
      <c r="M619" s="4"/>
      <c r="N619" s="4"/>
      <c r="O619" s="4"/>
      <c r="P619" s="4"/>
      <c r="Q619" s="4"/>
      <c r="R619" s="4"/>
      <c r="S619" s="4"/>
      <c r="T619" s="4"/>
      <c r="U619" s="4"/>
    </row>
    <row r="620" spans="1:21" x14ac:dyDescent="0.25">
      <c r="A620" s="7"/>
      <c r="B620" s="6"/>
      <c r="C620" s="6"/>
      <c r="D620" s="19"/>
      <c r="E620" s="19"/>
      <c r="F620"/>
      <c r="G620"/>
      <c r="H620"/>
      <c r="I620"/>
      <c r="J620" s="5"/>
      <c r="K620" s="17"/>
      <c r="L620" s="5"/>
      <c r="M620" s="4"/>
      <c r="N620" s="4"/>
      <c r="O620" s="4"/>
      <c r="P620" s="4"/>
      <c r="Q620" s="4"/>
      <c r="R620" s="4"/>
      <c r="S620" s="4"/>
      <c r="T620" s="4"/>
      <c r="U620" s="4"/>
    </row>
    <row r="621" spans="1:21" x14ac:dyDescent="0.25">
      <c r="A621" s="7"/>
      <c r="B621" s="6"/>
      <c r="C621" s="6"/>
      <c r="D621" s="19"/>
      <c r="E621" s="19"/>
      <c r="F621"/>
      <c r="G621"/>
      <c r="H621"/>
      <c r="I621"/>
      <c r="J621" s="5"/>
      <c r="K621" s="17"/>
      <c r="L621" s="5"/>
      <c r="M621" s="4"/>
      <c r="N621" s="4"/>
      <c r="O621" s="4"/>
      <c r="P621" s="4"/>
      <c r="Q621" s="4"/>
      <c r="R621" s="4"/>
      <c r="S621" s="4"/>
      <c r="T621" s="4"/>
      <c r="U621" s="4"/>
    </row>
    <row r="622" spans="1:21" x14ac:dyDescent="0.25">
      <c r="A622" s="7"/>
      <c r="B622" s="6"/>
      <c r="C622" s="6"/>
      <c r="D622" s="19"/>
      <c r="E622" s="19"/>
      <c r="F622"/>
      <c r="G622"/>
      <c r="H622"/>
      <c r="I622"/>
      <c r="J622" s="5"/>
      <c r="K622" s="17"/>
      <c r="L622" s="5"/>
      <c r="M622" s="4"/>
      <c r="N622" s="4"/>
      <c r="O622" s="4"/>
      <c r="P622" s="4"/>
      <c r="Q622" s="4"/>
      <c r="R622" s="4"/>
      <c r="S622" s="4"/>
      <c r="T622" s="4"/>
      <c r="U622" s="4"/>
    </row>
    <row r="623" spans="1:21" x14ac:dyDescent="0.25">
      <c r="A623" s="7"/>
      <c r="B623" s="6"/>
      <c r="C623" s="6"/>
      <c r="D623" s="19"/>
      <c r="E623" s="19"/>
      <c r="F623"/>
      <c r="G623"/>
      <c r="H623"/>
      <c r="I623"/>
      <c r="J623" s="5"/>
      <c r="K623" s="17"/>
      <c r="L623" s="5"/>
      <c r="M623" s="4"/>
      <c r="N623" s="4"/>
      <c r="O623" s="4"/>
      <c r="P623" s="4"/>
      <c r="Q623" s="4"/>
      <c r="R623" s="4"/>
      <c r="S623" s="4"/>
      <c r="T623" s="4"/>
      <c r="U623" s="4"/>
    </row>
    <row r="624" spans="1:21" x14ac:dyDescent="0.25">
      <c r="A624" s="7"/>
      <c r="B624" s="6"/>
      <c r="C624" s="6"/>
      <c r="D624" s="19"/>
      <c r="E624" s="19"/>
      <c r="F624"/>
      <c r="G624"/>
      <c r="H624"/>
      <c r="I624"/>
      <c r="J624" s="5"/>
      <c r="K624" s="17"/>
      <c r="L624" s="5"/>
      <c r="M624" s="4"/>
      <c r="N624" s="4"/>
      <c r="O624" s="4"/>
      <c r="P624" s="4"/>
      <c r="Q624" s="4"/>
      <c r="R624" s="4"/>
      <c r="S624" s="4"/>
      <c r="T624" s="4"/>
      <c r="U624" s="4"/>
    </row>
    <row r="625" spans="1:21" x14ac:dyDescent="0.25">
      <c r="A625" s="7"/>
      <c r="B625" s="6"/>
      <c r="C625" s="6"/>
      <c r="D625" s="19"/>
      <c r="E625" s="19"/>
      <c r="F625"/>
      <c r="G625"/>
      <c r="H625"/>
      <c r="I625"/>
      <c r="J625" s="5"/>
      <c r="K625" s="17"/>
      <c r="L625" s="5"/>
      <c r="M625" s="4"/>
      <c r="N625" s="4"/>
      <c r="O625" s="4"/>
      <c r="P625" s="4"/>
      <c r="Q625" s="4"/>
      <c r="R625" s="4"/>
      <c r="S625" s="4"/>
      <c r="T625" s="4"/>
      <c r="U625" s="4"/>
    </row>
  </sheetData>
  <sortState xmlns:xlrd2="http://schemas.microsoft.com/office/spreadsheetml/2017/richdata2" ref="A4:AA94">
    <sortCondition ref="D4:D94"/>
  </sortState>
  <mergeCells count="19">
    <mergeCell ref="M1:M3"/>
    <mergeCell ref="A1:A3"/>
    <mergeCell ref="K1:K3"/>
    <mergeCell ref="L1:L3"/>
    <mergeCell ref="J1:J3"/>
    <mergeCell ref="B1:B3"/>
    <mergeCell ref="F1:F3"/>
    <mergeCell ref="I1:I3"/>
    <mergeCell ref="C1:C3"/>
    <mergeCell ref="D1:D3"/>
    <mergeCell ref="E1:E3"/>
    <mergeCell ref="H1:H3"/>
    <mergeCell ref="X1:AB2"/>
    <mergeCell ref="N1:N3"/>
    <mergeCell ref="U1:W1"/>
    <mergeCell ref="O1:Q1"/>
    <mergeCell ref="O2:Q2"/>
    <mergeCell ref="R1:T1"/>
    <mergeCell ref="R2:T2"/>
  </mergeCells>
  <conditionalFormatting sqref="C4:C94">
    <cfRule type="cellIs" dxfId="0" priority="1" stopIfTrue="1" operator="equal">
      <formula>"Vacant"</formula>
    </cfRule>
  </conditionalFormatting>
  <dataValidations xWindow="1725" yWindow="897" count="11">
    <dataValidation type="decimal" operator="greaterThanOrEqual" allowBlank="1" showErrorMessage="1" errorTitle="UTILITY ALLOWANCE" error="A positive number or '0' (zero) must be entered. Negative values and text such as &quot;n/a&quot;, etc cannot be entered._x000a__x000a_IF THE UNIT IS VACANT OR EXEMPT LEAVE BLANK. " promptTitle="ENTER UTILITY ALLOWANCE:" prompt="If all of the utilities are paid for by the property owner, enter a zero._x000a__x000a_IF THE UNIT IS VACANT OR EXEMPT LEAVE BLANK." sqref="H95:I141 H4:H94" xr:uid="{00000000-0002-0000-0000-000000000000}">
      <formula1>0</formula1>
    </dataValidation>
    <dataValidation type="decimal" operator="greaterThanOrEqual" allowBlank="1" showErrorMessage="1" errorTitle="MOVE-IN ANNUAL INCOME" error="A positive number must be entered. Do not use text characters such as &quot;n/a&quot;, etc._x000a__x000a_IF THE UNIT IS VACANT OR EXEMPT LEAVE BLANK. " promptTitle="ENTER MOVE-IN ANNUAL INCOME:" prompt="Enter the income used to calculate the household's eligibility at move-in._x000a__x000a_For acquisition/rehab projects enter the income for the date the household became tax credit eligible._x000a__x000a_IF THE UNIT IS VACANT OR EXEMPT LEAVE BLANK. " sqref="O95:U141 M4:N141 R4:S94" xr:uid="{00000000-0002-0000-0000-000001000000}">
      <formula1>0</formula1>
    </dataValidation>
    <dataValidation type="date" allowBlank="1" showErrorMessage="1" errorTitle="MOVE-IN DATE" error="-A valid date in &quot;mm/dd/yy&quot; or &quot;mm/dd/yyyy&quot; format must be entered. Do not use text characters such as &quot;n/a&quot;, etc._x000a_-A date prior to 12/31/1987 cannot be entered._x000a_-A future date beyond 60 days from today cannot be entered._x000a_" promptTitle="ENTER MOVE-IN DATE:" prompt="The move-in date is when the income-eligible household first occupied the unit. For acquisition/rehab projects enter the date the household became tax credit eligible._x000a__x000a_Generally, the move-in date cannot be prior to the building's Placed In Service date." sqref="J95:J141 L4:L141" xr:uid="{00000000-0002-0000-0000-000002000000}">
      <formula1>32142</formula1>
      <formula2>TODAY()+60</formula2>
    </dataValidation>
    <dataValidation allowBlank="1" showErrorMessage="1" sqref="K95:K141" xr:uid="{00000000-0002-0000-0000-000003000000}"/>
    <dataValidation type="list" allowBlank="1" showErrorMessage="1" errorTitle="Incorrect bedroom Size" error="The bedroom size must be 0.5 for SRO's or 1, 2, 3, 4, or 5._x000a__x000a_DO NOT include the number of bathrooms." promptTitle="Number of Bedrooms:" prompt="Show bedroom sizes for ALL units INCLUDING VACANT AND EXEMPT UNITS. Use the dropdown box to select the Number of Bedrooms. DO NOT include the number of bathrooms._x000a__x000a_Select:_x000a_0.5 for SRO or 1, 2, 3, 4, 5 for the number of bedrooms." sqref="C95:E141 B4:B141" xr:uid="{00000000-0002-0000-0000-000004000000}">
      <formula1>#REF!</formula1>
    </dataValidation>
    <dataValidation type="decimal" operator="greaterThanOrEqual" allowBlank="1" showInputMessage="1" showErrorMessage="1" errorTitle="UTILITY ALLOWANCE" error="A positive number or '0' (zero) must be entered. Negative values and text such as &quot;n/a&quot;, etc cannot be entered._x000a__x000a_IF THE UNIT IS VACANT OR EXEMPT LEAVE BLANK. " promptTitle="ENTER UTILITY ALLOWANCE:" prompt="If all of the utilities are paid for by the property owner, enter a zero._x000a__x000a_IF THE UNIT IS VACANT OR EXEMPT LEAVE BLANK." sqref="I4:I94" xr:uid="{00000000-0002-0000-0000-000005000000}">
      <formula1>0</formula1>
    </dataValidation>
    <dataValidation type="decimal" operator="greaterThanOrEqual" allowBlank="1" showInputMessage="1" showErrorMessage="1" errorTitle="MOVE-IN ANNUAL INCOME" error="A positive number must be entered. Do not use text characters such as &quot;n/a&quot;, etc._x000a__x000a_IF THE UNIT IS VACANT OR EXEMPT LEAVE BLANK. " promptTitle="ENTER CURRENT ANNUAL INCOME:" prompt="Enter the income from the most current recertification. If this is a new household with no annual recertification, enter the move-in income._x000a__x000a_IF THE UNIT IS VACANT OR EXEMPT LEAVE BLANK. " sqref="O4:P94" xr:uid="{00000000-0002-0000-0000-000006000000}">
      <formula1>0</formula1>
    </dataValidation>
    <dataValidation allowBlank="1" showInputMessage="1" showErrorMessage="1" promptTitle="CALCULATED AUTOMATICALLY" prompt="This field is automatically calculated._x000a__x000a_No input is necessary." sqref="K4:K94" xr:uid="{00000000-0002-0000-0000-000007000000}"/>
    <dataValidation allowBlank="1" showErrorMessage="1" promptTitle="ENTER THE TENANT'S NAME:" prompt="If the unit is Occupied, enter the name of the Head of Household._x000a__x000a_If the unit is Vacant, enter &quot;VACANT&quot;._x000a__x000a_If the unit is an Employee unit or Exempt, enter &quot;EXEMPT&quot;." sqref="C4:C94" xr:uid="{00000000-0002-0000-0000-000008000000}"/>
    <dataValidation type="decimal" operator="greaterThanOrEqual" allowBlank="1" showErrorMessage="1" errorTitle="TENANT PAID RENT" error="A positive number or '0' (zero) must be entered. Negative values and text such as &quot;n/a&quot;, etc cannot be entered._x000a__x000a_IF THE UNIT IS VACANT OR EXEMPT LEAVE BLANK. " promptTitle="ENTER TENANT PAID RENT:" prompt="Only enter what the tenant pays out of pocket for rent._x000a_IF THE UNIT IS VACANT OR EXEMPT LEAVE BLANK._x000a__x000a_DO NOT include:_x000a_   -Fees (such as parking, etc.)_x000a_   -Subsidies or other payments by housing programs." sqref="F4:G141" xr:uid="{00000000-0002-0000-0000-000009000000}">
      <formula1>0</formula1>
    </dataValidation>
    <dataValidation allowBlank="1" showErrorMessage="1" promptTitle="ENTER THE UNIT NUMBER:" prompt="Show numbers for ALL units INCLUDING VACANT AND EXEMPT UNITS._x000a__x000a_ALL UNITS for the property must be accounted for on this PSR._x000a_" sqref="A4:A141" xr:uid="{00000000-0002-0000-0000-00000A000000}"/>
  </dataValidations>
  <printOptions horizontalCentered="1"/>
  <pageMargins left="0.25" right="0.25" top="0.25" bottom="0.25" header="0" footer="0"/>
  <pageSetup paperSize="4" orientation="landscape" r:id="rId1"/>
  <headerFooter alignWithMargins="0">
    <oddFooter>&amp;CPage &amp;P of &amp;N&amp;R&amp;D</oddFooter>
  </headerFooter>
  <ignoredErrors>
    <ignoredError sqref="O4:P4 R24:S30 R32:S33 R31:S31 R39:S40 O59:P94 R41:S58 R35:S38 R5:S23 R4:S4 U4:W4 R59:S94 U24:W30 U32:W33 U31:W31 U39:W40 U42:W58 U35:W38 U5:W23 U59:W94 U41:W4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
  <sheetViews>
    <sheetView zoomScaleNormal="100" workbookViewId="0">
      <selection activeCell="A7" sqref="A7"/>
    </sheetView>
  </sheetViews>
  <sheetFormatPr defaultColWidth="8.77734375" defaultRowHeight="13.2" x14ac:dyDescent="0.25"/>
  <cols>
    <col min="1" max="1" width="31.44140625" customWidth="1"/>
    <col min="2" max="4" width="11.77734375" customWidth="1"/>
    <col min="5" max="5" width="13.77734375" customWidth="1"/>
    <col min="7" max="7" width="11.33203125" bestFit="1" customWidth="1"/>
  </cols>
  <sheetData>
    <row r="1" spans="1:9" ht="34.5" customHeight="1" thickBot="1" x14ac:dyDescent="0.3">
      <c r="A1" s="160" t="s">
        <v>12</v>
      </c>
      <c r="B1" s="160"/>
      <c r="C1" s="160"/>
      <c r="D1" s="160"/>
      <c r="E1" s="160"/>
    </row>
    <row r="2" spans="1:9" ht="34.5" customHeight="1" x14ac:dyDescent="0.3">
      <c r="A2" s="71"/>
      <c r="B2" s="161" t="s">
        <v>10</v>
      </c>
      <c r="C2" s="161"/>
      <c r="D2" s="161"/>
      <c r="E2" s="158" t="s">
        <v>17</v>
      </c>
    </row>
    <row r="3" spans="1:9" ht="64.5" customHeight="1" x14ac:dyDescent="0.35">
      <c r="A3" s="70"/>
      <c r="B3" s="69" t="s">
        <v>34</v>
      </c>
      <c r="C3" s="69" t="s">
        <v>35</v>
      </c>
      <c r="D3" s="69" t="s">
        <v>36</v>
      </c>
      <c r="E3" s="159"/>
      <c r="G3" s="21"/>
    </row>
    <row r="4" spans="1:9" s="74" customFormat="1" ht="24" customHeight="1" x14ac:dyDescent="0.25">
      <c r="A4" s="72" t="s">
        <v>13</v>
      </c>
      <c r="B4" s="68">
        <f>COUNTIF('2. Project Information'!J4:J116, "a")</f>
        <v>42</v>
      </c>
      <c r="C4" s="68">
        <f>COUNTIF('2. Project Information'!J4:J116, "B")</f>
        <v>30</v>
      </c>
      <c r="D4" s="68">
        <f>COUNTIF('2. Project Information'!J4:J116, "C")</f>
        <v>19</v>
      </c>
      <c r="E4" s="73">
        <v>0</v>
      </c>
      <c r="I4" s="75"/>
    </row>
    <row r="5" spans="1:9" s="74" customFormat="1" ht="24" customHeight="1" x14ac:dyDescent="0.25">
      <c r="A5" s="72" t="s">
        <v>15</v>
      </c>
      <c r="B5" s="68">
        <f>COUNTIF('2. Project Information'!Q4:Q116, "A")</f>
        <v>40</v>
      </c>
      <c r="C5" s="68">
        <f>COUNTIF('2. Project Information'!Q4:Q116, "B")</f>
        <v>32</v>
      </c>
      <c r="D5" s="68">
        <f>COUNTIF('2. Project Information'!Q4:Q116, "C")</f>
        <v>19</v>
      </c>
      <c r="E5" s="73">
        <f>(SUM('2. Project Information'!O4:O116))*12</f>
        <v>31344</v>
      </c>
    </row>
    <row r="6" spans="1:9" s="74" customFormat="1" ht="24" customHeight="1" x14ac:dyDescent="0.25">
      <c r="A6" s="72" t="s">
        <v>16</v>
      </c>
      <c r="B6" s="68">
        <f>COUNTIF('2. Project Information'!T4:T116, "A")</f>
        <v>40</v>
      </c>
      <c r="C6" s="68">
        <f>COUNTIF('2. Project Information'!T4:T116, "B")</f>
        <v>32</v>
      </c>
      <c r="D6" s="68">
        <f>COUNTIF('2. Project Information'!T4:T116, "C")</f>
        <v>19</v>
      </c>
      <c r="E6" s="73">
        <f>(SUM('2. Project Information'!R4:R116)*12)</f>
        <v>43644</v>
      </c>
    </row>
    <row r="7" spans="1:9" s="74" customFormat="1" ht="24" customHeight="1" x14ac:dyDescent="0.25">
      <c r="A7" s="76" t="s">
        <v>37</v>
      </c>
      <c r="B7" s="68">
        <f>COUNTIF('2. Project Information'!Y4:Y116, "A")</f>
        <v>39</v>
      </c>
      <c r="C7" s="68">
        <f>COUNTIF('2. Project Information'!Y4:Y116, "B")</f>
        <v>33</v>
      </c>
      <c r="D7" s="68">
        <f>COUNTIF('2. Project Information'!Y4:Y116, "C")</f>
        <v>19</v>
      </c>
      <c r="E7" s="77">
        <f>(SUM('2. Project Information'!V4:V94)*12)</f>
        <v>58104</v>
      </c>
    </row>
    <row r="8" spans="1:9" s="74" customFormat="1" ht="24" customHeight="1" thickBot="1" x14ac:dyDescent="0.3">
      <c r="A8" s="78" t="s">
        <v>24</v>
      </c>
      <c r="B8" s="85">
        <f>'2. Project Information'!U2</f>
        <v>7.0000000000000007E-2</v>
      </c>
      <c r="C8" s="85">
        <f>'2. Project Information'!V2</f>
        <v>0.04</v>
      </c>
      <c r="D8" s="84">
        <f>'2. Project Information'!W2</f>
        <v>5.0000000000000001E-3</v>
      </c>
      <c r="E8" s="79"/>
      <c r="G8" s="80"/>
    </row>
  </sheetData>
  <mergeCells count="3">
    <mergeCell ref="E2:E3"/>
    <mergeCell ref="A1:E1"/>
    <mergeCell ref="B2:D2"/>
  </mergeCells>
  <pageMargins left="0.7" right="0.7" top="0.75" bottom="0.75" header="0.3" footer="0.3"/>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1. Instructions</vt:lpstr>
      <vt:lpstr>2. Project Information</vt:lpstr>
      <vt:lpstr>3. Overview</vt:lpstr>
      <vt:lpstr>CurrentIncome</vt:lpstr>
      <vt:lpstr>'2. Project Information'!Print_Area</vt:lpstr>
      <vt:lpstr>'3. Overview'!Print_Area</vt:lpstr>
      <vt:lpstr>'2. Project Information'!Print_Titles</vt:lpstr>
      <vt:lpstr>PSRData</vt:lpstr>
    </vt:vector>
  </TitlesOfParts>
  <Company>California State Treasurer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 Tax Credit Allocation Committee</dc:creator>
  <cp:lastModifiedBy>Julia Pierson</cp:lastModifiedBy>
  <cp:lastPrinted>2021-11-16T13:19:24Z</cp:lastPrinted>
  <dcterms:created xsi:type="dcterms:W3CDTF">1999-03-11T16:42:27Z</dcterms:created>
  <dcterms:modified xsi:type="dcterms:W3CDTF">2021-11-16T13:36:58Z</dcterms:modified>
</cp:coreProperties>
</file>